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tiff" ContentType="image/tiff"/>
  <Default Extension="tif" ContentType="image/tif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ImagingDevelopment/VisiumHPC/Sequencing_Excel/"/>
    </mc:Choice>
  </mc:AlternateContent>
  <xr:revisionPtr revIDLastSave="0" documentId="13_ncr:1_{F0210586-D9A9-E843-A466-D4AB7682D34C}" xr6:coauthVersionLast="36" xr6:coauthVersionMax="36" xr10:uidLastSave="{00000000-0000-0000-0000-000000000000}"/>
  <bookViews>
    <workbookView xWindow="22160" yWindow="4220" windowWidth="26000" windowHeight="20440" tabRatio="500" xr2:uid="{00000000-000D-0000-FFFF-FFFF00000000}"/>
  </bookViews>
  <sheets>
    <sheet name="Summary" sheetId="1" r:id="rId1"/>
    <sheet name="Sheet1" sheetId="8" r:id="rId2"/>
    <sheet name="qPCR" sheetId="2" r:id="rId3"/>
    <sheet name="cDNA Agilent" sheetId="3" r:id="rId4"/>
    <sheet name="Lib Agilent" sheetId="5" r:id="rId5"/>
    <sheet name="MiSeq" sheetId="7" r:id="rId6"/>
  </sheets>
  <definedNames>
    <definedName name="_xlnm.Print_Area" localSheetId="5">MiSeq!$A$1:$F$9</definedName>
  </definedName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J41" i="1" l="1"/>
  <c r="K41" i="1" s="1"/>
  <c r="J40" i="1"/>
  <c r="K40" i="1" s="1"/>
  <c r="J39" i="1"/>
  <c r="K39" i="1" s="1"/>
  <c r="J38" i="1"/>
  <c r="K38" i="1" s="1"/>
  <c r="J37" i="1" l="1"/>
  <c r="J20" i="1"/>
  <c r="J6" i="1"/>
  <c r="J34" i="1" l="1"/>
  <c r="K34" i="1" s="1"/>
  <c r="J19" i="1" l="1"/>
  <c r="K37" i="1"/>
  <c r="J36" i="1"/>
  <c r="K36" i="1" s="1"/>
  <c r="J35" i="1"/>
  <c r="K35" i="1" s="1"/>
  <c r="P33" i="1" l="1"/>
  <c r="P32" i="1"/>
  <c r="P31" i="1"/>
  <c r="P30" i="1"/>
  <c r="J33" i="1" l="1"/>
  <c r="K33" i="1" s="1"/>
  <c r="J32" i="1"/>
  <c r="K32" i="1" s="1"/>
  <c r="J31" i="1"/>
  <c r="K31" i="1" s="1"/>
  <c r="J30" i="1"/>
  <c r="K30" i="1" s="1"/>
  <c r="V33" i="1" l="1"/>
  <c r="V32" i="1"/>
  <c r="V31" i="1"/>
  <c r="V30" i="1"/>
  <c r="V29" i="1" l="1"/>
  <c r="V28" i="1"/>
  <c r="V27" i="1"/>
  <c r="V26" i="1"/>
  <c r="P29" i="1" l="1"/>
  <c r="P28" i="1"/>
  <c r="P27" i="1"/>
  <c r="P26" i="1"/>
  <c r="J29" i="1" l="1"/>
  <c r="K29" i="1" s="1"/>
  <c r="J28" i="1"/>
  <c r="K28" i="1" s="1"/>
  <c r="J27" i="1"/>
  <c r="K27" i="1" s="1"/>
  <c r="J26" i="1"/>
  <c r="K26" i="1" s="1"/>
  <c r="V23" i="3" l="1"/>
  <c r="V24" i="3"/>
  <c r="V25" i="3"/>
  <c r="V26" i="3"/>
  <c r="V27" i="3"/>
  <c r="V25" i="1"/>
  <c r="V24" i="1"/>
  <c r="V23" i="1"/>
  <c r="V22" i="1"/>
  <c r="P21" i="1"/>
  <c r="P22" i="1"/>
  <c r="P23" i="1"/>
  <c r="P24" i="1"/>
  <c r="P25" i="1"/>
  <c r="P16" i="1" l="1"/>
  <c r="P17" i="1"/>
  <c r="P18" i="1"/>
  <c r="P19" i="1"/>
  <c r="P20" i="1"/>
  <c r="J22" i="1"/>
  <c r="K22" i="1" s="1"/>
  <c r="J23" i="1"/>
  <c r="K23" i="1" s="1"/>
  <c r="J24" i="1"/>
  <c r="K24" i="1" s="1"/>
  <c r="J25" i="1"/>
  <c r="K25" i="1" s="1"/>
  <c r="V16" i="3"/>
  <c r="V17" i="3"/>
  <c r="V18" i="3"/>
  <c r="V19" i="3"/>
  <c r="V20" i="3"/>
  <c r="V21" i="3"/>
  <c r="V22" i="3"/>
  <c r="V21" i="1"/>
  <c r="V20" i="1"/>
  <c r="V19" i="1"/>
  <c r="V18" i="1"/>
  <c r="J21" i="1"/>
  <c r="K21" i="1" s="1"/>
  <c r="K20" i="1"/>
  <c r="K19" i="1"/>
  <c r="J18" i="1"/>
  <c r="K18" i="1" s="1"/>
  <c r="P14" i="1" l="1"/>
  <c r="V17" i="1"/>
  <c r="V16" i="1"/>
  <c r="V15" i="1"/>
  <c r="V14" i="1"/>
  <c r="P15" i="1"/>
  <c r="J17" i="1" l="1"/>
  <c r="K17" i="1" s="1"/>
  <c r="J16" i="1"/>
  <c r="K16" i="1" s="1"/>
  <c r="J15" i="1"/>
  <c r="K15" i="1" s="1"/>
  <c r="J14" i="1"/>
  <c r="K14" i="1" s="1"/>
  <c r="V12" i="1" l="1"/>
  <c r="V13" i="1"/>
  <c r="V11" i="1"/>
  <c r="V10" i="1"/>
  <c r="P13" i="1"/>
  <c r="P12" i="1"/>
  <c r="P11" i="1"/>
  <c r="P10" i="1"/>
  <c r="V12" i="3"/>
  <c r="V13" i="3"/>
  <c r="V14" i="3"/>
  <c r="V15" i="3"/>
  <c r="V8" i="3"/>
  <c r="V9" i="3"/>
  <c r="V10" i="3"/>
  <c r="V11" i="3"/>
  <c r="J13" i="1"/>
  <c r="K13" i="1" s="1"/>
  <c r="J12" i="1"/>
  <c r="K12" i="1" s="1"/>
  <c r="J11" i="1"/>
  <c r="K11" i="1" s="1"/>
  <c r="J10" i="1"/>
  <c r="K10" i="1" s="1"/>
  <c r="B9" i="7" l="1"/>
  <c r="D9" i="7" s="1"/>
  <c r="B8" i="7"/>
  <c r="D8" i="7" s="1"/>
  <c r="B7" i="7"/>
  <c r="D7" i="7" s="1"/>
  <c r="B6" i="7"/>
  <c r="D6" i="7" s="1"/>
  <c r="B5" i="7"/>
  <c r="D5" i="7" s="1"/>
  <c r="B4" i="7"/>
  <c r="B3" i="7"/>
  <c r="B2" i="7"/>
  <c r="D2" i="7" s="1"/>
  <c r="D3" i="7" l="1"/>
  <c r="E3" i="7" s="1"/>
  <c r="F3" i="7" s="1"/>
  <c r="D4" i="7"/>
  <c r="E4" i="7" s="1"/>
  <c r="F4" i="7" s="1"/>
  <c r="E5" i="7"/>
  <c r="F5" i="7" s="1"/>
  <c r="G6" i="7"/>
  <c r="H6" i="7" s="1"/>
  <c r="I6" i="7" s="1"/>
  <c r="G8" i="7"/>
  <c r="H8" i="7" s="1"/>
  <c r="I8" i="7" s="1"/>
  <c r="G7" i="7"/>
  <c r="H7" i="7" s="1"/>
  <c r="I7" i="7" s="1"/>
  <c r="E9" i="7"/>
  <c r="F9" i="7" s="1"/>
  <c r="G2" i="7"/>
  <c r="H2" i="7" s="1"/>
  <c r="I2" i="7" s="1"/>
  <c r="V3" i="1"/>
  <c r="V4" i="1"/>
  <c r="V5" i="1"/>
  <c r="V6" i="1"/>
  <c r="V7" i="1"/>
  <c r="V8" i="1"/>
  <c r="V9" i="1"/>
  <c r="V2" i="1"/>
  <c r="J3" i="1" l="1"/>
  <c r="J4" i="1"/>
  <c r="J5" i="1"/>
  <c r="K6" i="1"/>
  <c r="J7" i="1"/>
  <c r="K7" i="1" s="1"/>
  <c r="J8" i="1"/>
  <c r="K8" i="1" s="1"/>
  <c r="J9" i="1"/>
  <c r="K9" i="1" s="1"/>
  <c r="J2" i="1"/>
  <c r="P9" i="1"/>
  <c r="P8" i="1"/>
  <c r="P7" i="1"/>
  <c r="P6" i="1"/>
  <c r="V7" i="3" l="1"/>
  <c r="V6" i="3"/>
  <c r="V5" i="3"/>
  <c r="V4" i="3"/>
  <c r="K5" i="1" l="1"/>
  <c r="K4" i="1"/>
  <c r="K3" i="1"/>
  <c r="K2" i="1"/>
  <c r="P3" i="1" l="1"/>
  <c r="P4" i="1"/>
  <c r="P5" i="1"/>
  <c r="P2" i="1"/>
</calcChain>
</file>

<file path=xl/sharedStrings.xml><?xml version="1.0" encoding="utf-8"?>
<sst xmlns="http://schemas.openxmlformats.org/spreadsheetml/2006/main" count="719" uniqueCount="326">
  <si>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</si>
  <si>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</si>
  <si>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</si>
  <si>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</si>
  <si>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</si>
  <si>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</si>
  <si>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</si>
  <si>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</si>
  <si>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</si>
  <si>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</si>
  <si>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</si>
  <si>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</si>
  <si>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</si>
  <si>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</si>
  <si>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</si>
  <si>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</si>
  <si>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</si>
  <si>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</si>
  <si>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</si>
  <si>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</si>
  <si>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</si>
  <si>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</si>
  <si>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</si>
  <si>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</si>
  <si>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</si>
  <si>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</si>
  <si>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</si>
  <si>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</si>
  <si>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</si>
  <si>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</si>
  <si>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</si>
  <si>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</si>
  <si>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Neg</t>
  </si>
  <si>
    <t>1v_h</t>
  </si>
  <si>
    <t>2v_h</t>
  </si>
  <si>
    <t>3v_h</t>
  </si>
  <si>
    <t>4v_h</t>
  </si>
  <si>
    <t>#1 1:5</t>
  </si>
  <si>
    <t>#2 1:5</t>
  </si>
  <si>
    <t>#3 1:5</t>
  </si>
  <si>
    <t>#4 1:5</t>
  </si>
  <si>
    <t>diluted libraries 1:5 and ran</t>
  </si>
  <si>
    <t>HPC</t>
  </si>
  <si>
    <t>Br6423-O</t>
  </si>
  <si>
    <t>V10B01-085</t>
  </si>
  <si>
    <t>A1=undiluted</t>
  </si>
  <si>
    <t>B1=1:5 dilution</t>
  </si>
  <si>
    <t>C1= 1:5 dilution</t>
  </si>
  <si>
    <t>D1=1:5 dilution</t>
  </si>
  <si>
    <t>SI-TT-F12</t>
  </si>
  <si>
    <t>GAGACGCACG</t>
  </si>
  <si>
    <t>CTATGAACAT</t>
  </si>
  <si>
    <t>ATGTTCATAG</t>
  </si>
  <si>
    <t>SI-TT-G12</t>
  </si>
  <si>
    <t>CTTGCATAAA</t>
  </si>
  <si>
    <t>ATCAGGGCTT</t>
  </si>
  <si>
    <t>AAGCCCTGAT</t>
  </si>
  <si>
    <t>SI-TT-H12</t>
  </si>
  <si>
    <t>TGATGATTCA</t>
  </si>
  <si>
    <t>GTAGGAGTCG</t>
  </si>
  <si>
    <t>CGACTCCTAC</t>
  </si>
  <si>
    <t>cDNA values for B1,C1 and D1 multiplied by 5 to avoid confusion</t>
  </si>
  <si>
    <t>SI-TT-A1</t>
  </si>
  <si>
    <t>GTAACATGCG</t>
  </si>
  <si>
    <t>AGTGTTACCT</t>
  </si>
  <si>
    <t>AGGTAACACT</t>
  </si>
  <si>
    <t>Note</t>
  </si>
  <si>
    <t>cDNA was measured undiluted</t>
  </si>
  <si>
    <t>Br6432-R</t>
  </si>
  <si>
    <t>V10B01-086</t>
  </si>
  <si>
    <t>SI-TT-G1</t>
  </si>
  <si>
    <t>TGTAGTCATT</t>
  </si>
  <si>
    <t>CTTGATCGTA</t>
  </si>
  <si>
    <t>TACGATCAAG</t>
  </si>
  <si>
    <t>SI-TT-H1</t>
  </si>
  <si>
    <t>ACAATGTGAA</t>
  </si>
  <si>
    <t>CGTACCGTTA</t>
  </si>
  <si>
    <t>TAACGGTACG</t>
  </si>
  <si>
    <t>Br2743-Y</t>
  </si>
  <si>
    <t>SI-TT-A2</t>
  </si>
  <si>
    <t>GTGGATCAAA</t>
  </si>
  <si>
    <t>GCCAACCCTG</t>
  </si>
  <si>
    <t>CAGGGTTGGC</t>
  </si>
  <si>
    <t>SI-TT-D3</t>
  </si>
  <si>
    <t>CCTTCTAGAG</t>
  </si>
  <si>
    <t>AATACAACGA</t>
  </si>
  <si>
    <t>TCGTTGTATT</t>
  </si>
  <si>
    <t>Libraries for the 4th sample was remade as the bioanalyzer graph looked weird</t>
  </si>
  <si>
    <t xml:space="preserve">neg </t>
  </si>
  <si>
    <t>5v_scp</t>
  </si>
  <si>
    <t>6v_scp</t>
  </si>
  <si>
    <t>7v_scp</t>
  </si>
  <si>
    <t>8v_scp</t>
  </si>
  <si>
    <t>ng/ul to nM: [conc in ng/ul]/(660g/mol X average library size in bp)  X 10^6 = [conc in nM]</t>
  </si>
  <si>
    <t>library conc [ng/ul]</t>
  </si>
  <si>
    <t>10nM X 5ul/[conc nM]</t>
  </si>
  <si>
    <t>H2O</t>
  </si>
  <si>
    <t>10nM X 5ul</t>
  </si>
  <si>
    <t>H2O to 5ul</t>
  </si>
  <si>
    <t>make 1in2 dilution for volumes &gt;2ul</t>
  </si>
  <si>
    <t>Dilution (1:N)</t>
  </si>
  <si>
    <t>9v_h</t>
  </si>
  <si>
    <t>10v_h</t>
  </si>
  <si>
    <t>11v_h</t>
  </si>
  <si>
    <t>12v_h</t>
  </si>
  <si>
    <t>Br8325</t>
  </si>
  <si>
    <t>V11A20-297</t>
  </si>
  <si>
    <t>9v_scp</t>
  </si>
  <si>
    <t>10v_scp</t>
  </si>
  <si>
    <t>11v_scp</t>
  </si>
  <si>
    <t>12v_scp</t>
  </si>
  <si>
    <t>E1</t>
  </si>
  <si>
    <t>#1 1:3</t>
  </si>
  <si>
    <t>#2 1:3</t>
  </si>
  <si>
    <t>#3 1:3</t>
  </si>
  <si>
    <t>#4 1:3</t>
  </si>
  <si>
    <t>SI-TT-B5</t>
  </si>
  <si>
    <t>TCGGCTCTAC</t>
  </si>
  <si>
    <t>CCGATGGTCT</t>
  </si>
  <si>
    <t>AGACCATCGG</t>
  </si>
  <si>
    <t>SI-TT-C5</t>
  </si>
  <si>
    <t>TCCGTTGGAT</t>
  </si>
  <si>
    <t>ACGTTCTCGC</t>
  </si>
  <si>
    <t>GCGAGAACGT</t>
  </si>
  <si>
    <t>SI-TT-D5</t>
  </si>
  <si>
    <t>TGGTTCGGGT</t>
  </si>
  <si>
    <t>GTGGCAGGAG</t>
  </si>
  <si>
    <t>CTCCTGCCAC</t>
  </si>
  <si>
    <t>SI-TT-E5</t>
  </si>
  <si>
    <t>CGCGGTAGGT</t>
  </si>
  <si>
    <t>CAGGATGTTG</t>
  </si>
  <si>
    <t>CAACATCCTG</t>
  </si>
  <si>
    <t>diluted libraries 1:3 and ran</t>
  </si>
  <si>
    <t>13v_scp</t>
  </si>
  <si>
    <t>14v_scp</t>
  </si>
  <si>
    <t>15v_scp</t>
  </si>
  <si>
    <t>16v_scp</t>
  </si>
  <si>
    <t>Br3942</t>
  </si>
  <si>
    <t>V11L05-333</t>
  </si>
  <si>
    <t>SI-TT-G5</t>
  </si>
  <si>
    <t>SI-TT-H5</t>
  </si>
  <si>
    <t>SI-TT-A6</t>
  </si>
  <si>
    <t>SI-TT-F5</t>
  </si>
  <si>
    <t>TAACGCGTGA</t>
  </si>
  <si>
    <t>CCCTAACTTC</t>
  </si>
  <si>
    <t>GAAGTTAGGG</t>
  </si>
  <si>
    <t>CGGCTGGATG</t>
  </si>
  <si>
    <t>TGATAAGCAC</t>
  </si>
  <si>
    <t>GTGCTTATCA</t>
  </si>
  <si>
    <t>ATAGGGCGAG</t>
  </si>
  <si>
    <t>TGCATCGAGT</t>
  </si>
  <si>
    <t>ACTCGATGCA</t>
  </si>
  <si>
    <t>AGCAAGAAGC</t>
  </si>
  <si>
    <t>TTGTGTTTCT</t>
  </si>
  <si>
    <t>AGAAACACAA</t>
  </si>
  <si>
    <t>17v_scp</t>
  </si>
  <si>
    <t>18v_scp</t>
  </si>
  <si>
    <t>19v_scp</t>
  </si>
  <si>
    <t>20v_scp</t>
  </si>
  <si>
    <t>Br6471</t>
  </si>
  <si>
    <t>V11L05-335</t>
  </si>
  <si>
    <t>SI-TT-F6</t>
  </si>
  <si>
    <t>SI-TT-G6</t>
  </si>
  <si>
    <t>SI-TT-H6</t>
  </si>
  <si>
    <t>SI-TT-A7</t>
  </si>
  <si>
    <t>TCCCAAGGGT</t>
  </si>
  <si>
    <t>TACTACCTTT</t>
  </si>
  <si>
    <t>AAAGGTAGTA</t>
  </si>
  <si>
    <t>TTGCCCGTGC</t>
  </si>
  <si>
    <t>GCGTGAGATT</t>
  </si>
  <si>
    <t>AATCTCACGC</t>
  </si>
  <si>
    <t>GCGGGTAAGT</t>
  </si>
  <si>
    <t>TAGCACTAAG</t>
  </si>
  <si>
    <t>CTTAGTGCTA</t>
  </si>
  <si>
    <t>CCTATCCTCG</t>
  </si>
  <si>
    <t>GAATACTAAC</t>
  </si>
  <si>
    <t>GTTAGTATTC</t>
  </si>
  <si>
    <t>neg</t>
  </si>
  <si>
    <t>Br8667</t>
  </si>
  <si>
    <t>21v_h</t>
  </si>
  <si>
    <t>22v_h</t>
  </si>
  <si>
    <t>23v_h</t>
  </si>
  <si>
    <t>24v_h</t>
  </si>
  <si>
    <t>V11L05-336</t>
  </si>
  <si>
    <t>21v_scp</t>
  </si>
  <si>
    <t>22v_scp</t>
  </si>
  <si>
    <t>23v_scp</t>
  </si>
  <si>
    <t>24v_scp</t>
  </si>
  <si>
    <t>SI-TT-H7</t>
  </si>
  <si>
    <t>ACCTCGAGCT</t>
  </si>
  <si>
    <t>TGTGTTCGAT</t>
  </si>
  <si>
    <t>ATCGAACACA</t>
  </si>
  <si>
    <t>SI-TT-A8</t>
  </si>
  <si>
    <t>CGAAGTATAC</t>
  </si>
  <si>
    <t>GAACTTGGAG</t>
  </si>
  <si>
    <t>CTCCAAGTTC</t>
  </si>
  <si>
    <t>SI-TT-B8</t>
  </si>
  <si>
    <t>GCACTGAGAA</t>
  </si>
  <si>
    <t>TATGCGTGAA</t>
  </si>
  <si>
    <t>TTCACGCATA</t>
  </si>
  <si>
    <t>SI-TT-C8</t>
  </si>
  <si>
    <t>GCTACAAAGC</t>
  </si>
  <si>
    <t>CACGTGCCCT</t>
  </si>
  <si>
    <t>AGGGCACGTG</t>
  </si>
  <si>
    <t>25v_scp</t>
  </si>
  <si>
    <t>26v_scp</t>
  </si>
  <si>
    <t>27v_scp</t>
  </si>
  <si>
    <t>28v_scp</t>
  </si>
  <si>
    <t>Br6522</t>
  </si>
  <si>
    <t>V11U08-084</t>
  </si>
  <si>
    <t>SI-TT-D8</t>
  </si>
  <si>
    <t>CGCTGAAATC</t>
  </si>
  <si>
    <t>AGGTGTCTGC</t>
  </si>
  <si>
    <t>GCAGACACCT</t>
  </si>
  <si>
    <t>SI-TT-E8</t>
  </si>
  <si>
    <t>GAGCAAGGGC</t>
  </si>
  <si>
    <t>ATTGACTTGG</t>
  </si>
  <si>
    <t>CCAAGTCAAT</t>
  </si>
  <si>
    <t>SI-TT-F8</t>
  </si>
  <si>
    <t>CTCCTTTAGA</t>
  </si>
  <si>
    <t>GACATAGCTC</t>
  </si>
  <si>
    <t>GAGCTATGTC</t>
  </si>
  <si>
    <t>SI-TT-G8</t>
  </si>
  <si>
    <t>TAAGCAACTG</t>
  </si>
  <si>
    <t>CTATACTCAA</t>
  </si>
  <si>
    <t>TTGAGTATAG</t>
  </si>
  <si>
    <t>29v_eap</t>
  </si>
  <si>
    <t>30v_eap</t>
  </si>
  <si>
    <t>31v_eap</t>
  </si>
  <si>
    <t>32v_eap</t>
  </si>
  <si>
    <t>Br8492</t>
  </si>
  <si>
    <t>Br2743</t>
  </si>
  <si>
    <t>V11U08-081</t>
  </si>
  <si>
    <t>SI-TT-H8</t>
  </si>
  <si>
    <t>SI-TT-A9</t>
  </si>
  <si>
    <t>SI-TT-B9</t>
  </si>
  <si>
    <t>SI-TT-C9</t>
  </si>
  <si>
    <t>ATAAGGATAC</t>
  </si>
  <si>
    <t>ATAGATAGGG</t>
  </si>
  <si>
    <t>CCCTATCTAT</t>
  </si>
  <si>
    <t>AAGTGGAGAG</t>
  </si>
  <si>
    <t>TTCCTGTTAC</t>
  </si>
  <si>
    <t>GTAACAGGAA</t>
  </si>
  <si>
    <t>TATTGAGGCA</t>
  </si>
  <si>
    <t>CAGGTAAGTG</t>
  </si>
  <si>
    <t>CACTTACCTG</t>
  </si>
  <si>
    <t>TATCAGCCTA</t>
  </si>
  <si>
    <t>GTTTCGTCCT</t>
  </si>
  <si>
    <t>AGGACGAAAC</t>
  </si>
  <si>
    <t>33v_scp</t>
  </si>
  <si>
    <t>34v_scp</t>
  </si>
  <si>
    <t>35v_scp</t>
  </si>
  <si>
    <t>36v_scp</t>
  </si>
  <si>
    <t>Br2720</t>
  </si>
  <si>
    <t>V12F14-051</t>
  </si>
  <si>
    <t>1  V10B01-085_A1 4904.0</t>
  </si>
  <si>
    <t>2  V10B01-085_B1 2466.0</t>
  </si>
  <si>
    <t>3  V10B01-085_C1 3240.5</t>
  </si>
  <si>
    <t>4  V10B01-085_D1 3727.0</t>
  </si>
  <si>
    <t>5  V10B01-086_A1 2083.0</t>
  </si>
  <si>
    <t>6  V10B01-086_B1 1890.5</t>
  </si>
  <si>
    <t>7  V10B01-086_C1 2024.5</t>
  </si>
  <si>
    <t>8  V10B01-086_D1 2105.0</t>
  </si>
  <si>
    <t>9  V11A20-297_A1 2867.0</t>
  </si>
  <si>
    <t>10 V11A20-297_B1 2268.0</t>
  </si>
  <si>
    <t>11 V11A20-297_C1 1891.0</t>
  </si>
  <si>
    <t>12 V11A20-297_D1 1825.0</t>
  </si>
  <si>
    <t>13 V11L05-333_A1 2745.0</t>
  </si>
  <si>
    <t>14 V11L05-333_B1 2308.0</t>
  </si>
  <si>
    <t>15 V11L05-333_C1 2447.0</t>
  </si>
  <si>
    <t>16 V11L05-333_D1 2411.5</t>
  </si>
  <si>
    <t>17 V11L05-335_A1 1428.0</t>
  </si>
  <si>
    <t>18 V11L05-335_B1 1624.0</t>
  </si>
  <si>
    <t>19 V11L05-335_C1 1784.0</t>
  </si>
  <si>
    <t>20 V11L05-335_D1 1386.0</t>
  </si>
  <si>
    <t>21 V11L05-336_A1 2414.0</t>
  </si>
  <si>
    <t>22 V11L05-336_B1 2120.0</t>
  </si>
  <si>
    <t>23 V11L05-336_C1 1340.0</t>
  </si>
  <si>
    <t>24 V11L05-336_D1 1547.5</t>
  </si>
  <si>
    <t>25 V11U08-081_A1 1655.0</t>
  </si>
  <si>
    <t>26 V11U08-081_B1 1842.0</t>
  </si>
  <si>
    <t>27 V11U08-081_C1 2910.0</t>
  </si>
  <si>
    <t>28 V11U08-081_D1 2174.0</t>
  </si>
  <si>
    <t>29 V11U08-084_A1 1676.0</t>
  </si>
  <si>
    <t>30 V11U08-084_B1 1493.0</t>
  </si>
  <si>
    <t>31 V11U08-084_C1 2156.0</t>
  </si>
  <si>
    <t>32 V11U08-084_D1 1562.0</t>
  </si>
  <si>
    <t>1  V10B01-085_A1 2482.0</t>
  </si>
  <si>
    <t>2  V10B01-085_B1 1355.0</t>
  </si>
  <si>
    <t>3  V10B01-085_C1 1804.0</t>
  </si>
  <si>
    <t>4  V10B01-085_D1 2009.5</t>
  </si>
  <si>
    <t>5  V10B01-086_A1 1238.0</t>
  </si>
  <si>
    <t>6  V10B01-086_B1 1086.5</t>
  </si>
  <si>
    <t>7  V10B01-086_C1 1213.0</t>
  </si>
  <si>
    <t>8  V10B01-086_D1 1217.0</t>
  </si>
  <si>
    <t>9  V11A20-297_A1 1519.5</t>
  </si>
  <si>
    <t>10 V11A20-297_B1 1272.0</t>
  </si>
  <si>
    <t>11 V11A20-297_C1 1092.0</t>
  </si>
  <si>
    <t>12 V11A20-297_D1 1082.5</t>
  </si>
  <si>
    <t>13 V11L05-333_A1 1595.0</t>
  </si>
  <si>
    <t>14 V11L05-333_B1 1268.0</t>
  </si>
  <si>
    <t>15 V11L05-333_C1 1397.0</t>
  </si>
  <si>
    <t>16 V11L05-333_D1 1229.0</t>
  </si>
  <si>
    <t>17 V11L05-335_A1  834.0</t>
  </si>
  <si>
    <t>18 V11L05-335_B1  949.0</t>
  </si>
  <si>
    <t>19 V11L05-335_C1 1020.0</t>
  </si>
  <si>
    <t>20 V11L05-335_D1  824.0</t>
  </si>
  <si>
    <t>21 V11L05-336_A1 1325.0</t>
  </si>
  <si>
    <t>22 V11L05-336_B1 1227.0</t>
  </si>
  <si>
    <t>23 V11L05-336_C1  812.0</t>
  </si>
  <si>
    <t>24 V11L05-336_D1  899.0</t>
  </si>
  <si>
    <t>25 V11U08-081_A1 1030.0</t>
  </si>
  <si>
    <t>26 V11U08-081_B1 1111.0</t>
  </si>
  <si>
    <t>27 V11U08-081_C1 1623.0</t>
  </si>
  <si>
    <t>28 V11U08-081_D1 1269.0</t>
  </si>
  <si>
    <t>29 V11U08-084_A1  883.0</t>
  </si>
  <si>
    <t>30 V11U08-084_B1  710.0</t>
  </si>
  <si>
    <t>31 V11U08-084_C1 1060.5</t>
  </si>
  <si>
    <t>32 V11U08-084_D1  822.0</t>
  </si>
  <si>
    <t>median UMI</t>
  </si>
  <si>
    <t>median gene</t>
  </si>
  <si>
    <t>37v_scp</t>
  </si>
  <si>
    <t>38v_scp</t>
  </si>
  <si>
    <t>39v_scp</t>
  </si>
  <si>
    <t>40v_scp</t>
  </si>
  <si>
    <t>V12Y31-039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</si>
</sst>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ourier"/>
      <family val="1"/>
    </font>
    <font>
      <sz val="12"/>
      <color rgb="FF1D1C1D"/>
      <name val="Monaco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47">
    <xf numFmtId="0" fontId="0" fillId="0" borderId="0" xfId="0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4" fillId="0" borderId="1" xfId="0" applyFont="1" applyBorder="1" applyAlignment="1">
      <alignment horizontal="center"/>
    </xf>
    <xf numFmtId="4" fontId="0" fillId="0" borderId="2" xfId="0" applyNumberForma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1" xfId="0" applyFill="1" applyBorder="1"/>
    <xf numFmtId="2" fontId="1" fillId="0" borderId="1" xfId="0" applyNumberFormat="1" applyFont="1" applyBorder="1" applyAlignment="1">
      <alignment horizontal="center" wrapText="1"/>
    </xf>
    <xf numFmtId="0" fontId="0" fillId="0" borderId="3" xfId="0" applyFill="1" applyBorder="1" applyAlignment="1">
      <alignment horizontal="center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wrapText="1"/>
    </xf>
    <xf numFmtId="0" fontId="0" fillId="0" borderId="1" xfId="0" applyBorder="1"/>
    <xf numFmtId="164" fontId="0" fillId="0" borderId="1" xfId="0" applyNumberFormat="1" applyBorder="1"/>
    <xf numFmtId="0" fontId="0" fillId="0" borderId="1" xfId="0" applyFont="1" applyBorder="1" applyAlignment="1">
      <alignment horizontal="center" wrapText="1"/>
    </xf>
    <xf numFmtId="2" fontId="1" fillId="0" borderId="1" xfId="0" applyNumberFormat="1" applyFont="1" applyBorder="1"/>
    <xf numFmtId="0" fontId="0" fillId="0" borderId="1" xfId="0" applyFill="1" applyBorder="1" applyAlignment="1">
      <alignment wrapText="1"/>
    </xf>
    <xf numFmtId="2" fontId="0" fillId="0" borderId="1" xfId="0" applyNumberFormat="1" applyBorder="1"/>
    <xf numFmtId="2" fontId="0" fillId="0" borderId="1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1" fillId="0" borderId="1" xfId="0" applyNumberFormat="1" applyFont="1" applyBorder="1" applyAlignment="1">
      <alignment wrapText="1"/>
    </xf>
    <xf numFmtId="0" fontId="1" fillId="0" borderId="1" xfId="0" applyNumberFormat="1" applyFont="1" applyBorder="1" applyAlignment="1">
      <alignment horizontal="center" wrapText="1"/>
    </xf>
    <xf numFmtId="0" fontId="0" fillId="0" borderId="1" xfId="0" applyNumberFormat="1" applyBorder="1"/>
    <xf numFmtId="0" fontId="0" fillId="0" borderId="1" xfId="0" applyNumberFormat="1" applyBorder="1" applyAlignment="1">
      <alignment horizontal="center"/>
    </xf>
    <xf numFmtId="0" fontId="4" fillId="0" borderId="1" xfId="0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1" xfId="7" applyNumberFormat="1" applyFont="1" applyBorder="1" applyAlignment="1">
      <alignment horizontal="center"/>
    </xf>
    <xf numFmtId="0" fontId="0" fillId="0" borderId="0" xfId="0" applyBorder="1" applyAlignment="1">
      <alignment horizontal="center"/>
    </xf>
    <xf numFmtId="2" fontId="0" fillId="0" borderId="0" xfId="0" applyNumberFormat="1" applyBorder="1" applyAlignment="1">
      <alignment horizontal="center"/>
    </xf>
    <xf numFmtId="2" fontId="0" fillId="0" borderId="0" xfId="7" applyNumberFormat="1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2" fontId="0" fillId="0" borderId="1" xfId="0" applyNumberFormat="1" applyFont="1" applyBorder="1" applyAlignment="1">
      <alignment horizontal="center"/>
    </xf>
    <xf numFmtId="0" fontId="0" fillId="0" borderId="0" xfId="0" applyFont="1" applyAlignment="1">
      <alignment horizontal="center"/>
    </xf>
    <xf numFmtId="2" fontId="5" fillId="0" borderId="1" xfId="7" applyNumberFormat="1" applyFont="1" applyBorder="1" applyAlignment="1">
      <alignment horizontal="center"/>
    </xf>
    <xf numFmtId="0" fontId="0" fillId="0" borderId="1" xfId="0" applyFont="1" applyBorder="1"/>
    <xf numFmtId="0" fontId="6" fillId="0" borderId="1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0" xfId="0" applyFont="1"/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tiff"/><Relationship Id="rId18" Type="http://schemas.openxmlformats.org/officeDocument/2006/relationships/image" Target="../media/image18.tiff"/><Relationship Id="rId26" Type="http://schemas.openxmlformats.org/officeDocument/2006/relationships/image" Target="../media/image26.tiff"/><Relationship Id="rId3" Type="http://schemas.openxmlformats.org/officeDocument/2006/relationships/image" Target="../media/image3.JPG"/><Relationship Id="rId21" Type="http://schemas.openxmlformats.org/officeDocument/2006/relationships/image" Target="../media/image21.tif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tiff"/><Relationship Id="rId25" Type="http://schemas.openxmlformats.org/officeDocument/2006/relationships/image" Target="../media/image25.tiff"/><Relationship Id="rId2" Type="http://schemas.openxmlformats.org/officeDocument/2006/relationships/image" Target="../media/image2.JPG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29" Type="http://schemas.openxmlformats.org/officeDocument/2006/relationships/image" Target="../media/image29.tiff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tiff"/><Relationship Id="rId5" Type="http://schemas.openxmlformats.org/officeDocument/2006/relationships/image" Target="../media/image5.JPG"/><Relationship Id="rId15" Type="http://schemas.openxmlformats.org/officeDocument/2006/relationships/image" Target="../media/image15.tiff"/><Relationship Id="rId23" Type="http://schemas.openxmlformats.org/officeDocument/2006/relationships/image" Target="../media/image23.tiff"/><Relationship Id="rId28" Type="http://schemas.openxmlformats.org/officeDocument/2006/relationships/image" Target="../media/image28.tiff"/><Relationship Id="rId10" Type="http://schemas.openxmlformats.org/officeDocument/2006/relationships/image" Target="../media/image10.JPG"/><Relationship Id="rId19" Type="http://schemas.openxmlformats.org/officeDocument/2006/relationships/image" Target="../media/image19.tiff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tiff"/><Relationship Id="rId22" Type="http://schemas.openxmlformats.org/officeDocument/2006/relationships/image" Target="../media/image22.tiff"/><Relationship Id="rId27" Type="http://schemas.openxmlformats.org/officeDocument/2006/relationships/image" Target="../media/image27.tif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emf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tiff"/><Relationship Id="rId10" Type="http://schemas.openxmlformats.org/officeDocument/2006/relationships/image" Target="../media/image39.tiff"/><Relationship Id="rId4" Type="http://schemas.openxmlformats.org/officeDocument/2006/relationships/image" Target="../media/image33.tiff"/><Relationship Id="rId9" Type="http://schemas.openxmlformats.org/officeDocument/2006/relationships/image" Target="../media/image38.tif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tiff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12" Type="http://schemas.openxmlformats.org/officeDocument/2006/relationships/image" Target="../media/image51.tiff"/><Relationship Id="rId2" Type="http://schemas.openxmlformats.org/officeDocument/2006/relationships/image" Target="../media/image41.png"/><Relationship Id="rId16" Type="http://schemas.openxmlformats.org/officeDocument/2006/relationships/image" Target="../media/image55.tiff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50.tiff"/><Relationship Id="rId5" Type="http://schemas.openxmlformats.org/officeDocument/2006/relationships/image" Target="../media/image44.png"/><Relationship Id="rId15" Type="http://schemas.openxmlformats.org/officeDocument/2006/relationships/image" Target="../media/image54.tiff"/><Relationship Id="rId10" Type="http://schemas.openxmlformats.org/officeDocument/2006/relationships/image" Target="../media/image49.tiff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91766</xdr:colOff>
      <xdr:row>46</xdr:row>
      <xdr:rowOff>42332</xdr:rowOff>
    </xdr:from>
    <xdr:to>
      <xdr:col>3</xdr:col>
      <xdr:colOff>757810</xdr:colOff>
      <xdr:row>61</xdr:row>
      <xdr:rowOff>21165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FD622A-704D-C747-95C4-BBFC2E5C1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66" y="6106582"/>
          <a:ext cx="3206044" cy="2995083"/>
        </a:xfrm>
        <a:prstGeom prst="rect">
          <a:avLst/>
        </a:prstGeom>
      </xdr:spPr>
    </xdr:pic>
    <xdr:clientData/>
  </xdr:twoCellAnchor>
  <xdr:twoCellAnchor editAs="oneCell">
    <xdr:from>
      <xdr:col>4</xdr:col>
      <xdr:colOff>497416</xdr:colOff>
      <xdr:row>46</xdr:row>
      <xdr:rowOff>31750</xdr:rowOff>
    </xdr:from>
    <xdr:to>
      <xdr:col>8</xdr:col>
      <xdr:colOff>190215</xdr:colOff>
      <xdr:row>61</xdr:row>
      <xdr:rowOff>42334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2DD81C-2070-7747-A636-DA4C66F5B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0499" y="6096000"/>
          <a:ext cx="3164133" cy="3026834"/>
        </a:xfrm>
        <a:prstGeom prst="rect">
          <a:avLst/>
        </a:prstGeom>
      </xdr:spPr>
    </xdr:pic>
    <xdr:clientData/>
  </xdr:twoCellAnchor>
  <xdr:twoCellAnchor editAs="oneCell">
    <xdr:from>
      <xdr:col>9</xdr:col>
      <xdr:colOff>649903</xdr:colOff>
      <xdr:row>46</xdr:row>
      <xdr:rowOff>74083</xdr:rowOff>
    </xdr:from>
    <xdr:to>
      <xdr:col>12</xdr:col>
      <xdr:colOff>1164165</xdr:colOff>
      <xdr:row>61</xdr:row>
      <xdr:rowOff>63501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7DF7F3-3A2A-874D-B294-90EA5244E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9736" y="6138333"/>
          <a:ext cx="3276512" cy="3005668"/>
        </a:xfrm>
        <a:prstGeom prst="rect">
          <a:avLst/>
        </a:prstGeom>
      </xdr:spPr>
    </xdr:pic>
    <xdr:clientData/>
  </xdr:twoCellAnchor>
  <xdr:twoCellAnchor editAs="oneCell">
    <xdr:from>
      <xdr:col>13</xdr:col>
      <xdr:colOff>506014</xdr:colOff>
      <xdr:row>46</xdr:row>
      <xdr:rowOff>42333</xdr:rowOff>
    </xdr:from>
    <xdr:to>
      <xdr:col>15</xdr:col>
      <xdr:colOff>1206498</xdr:colOff>
      <xdr:row>61</xdr:row>
      <xdr:rowOff>52917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DDD7239-2FD6-FA43-B61E-9DA5E5F32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28681" y="6106583"/>
          <a:ext cx="3261650" cy="3026834"/>
        </a:xfrm>
        <a:prstGeom prst="rect">
          <a:avLst/>
        </a:prstGeom>
      </xdr:spPr>
    </xdr:pic>
    <xdr:clientData/>
  </xdr:twoCellAnchor>
  <xdr:twoCellAnchor editAs="oneCell">
    <xdr:from>
      <xdr:col>0</xdr:col>
      <xdr:colOff>10583</xdr:colOff>
      <xdr:row>65</xdr:row>
      <xdr:rowOff>95250</xdr:rowOff>
    </xdr:from>
    <xdr:to>
      <xdr:col>3</xdr:col>
      <xdr:colOff>881157</xdr:colOff>
      <xdr:row>81</xdr:row>
      <xdr:rowOff>179432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BF2027-01D8-0644-9F90-8F76602B6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583" y="9980083"/>
          <a:ext cx="3410574" cy="3301516"/>
        </a:xfrm>
        <a:prstGeom prst="rect">
          <a:avLst/>
        </a:prstGeom>
      </xdr:spPr>
    </xdr:pic>
    <xdr:clientData/>
  </xdr:twoCellAnchor>
  <xdr:twoCellAnchor editAs="oneCell">
    <xdr:from>
      <xdr:col>4</xdr:col>
      <xdr:colOff>363475</xdr:colOff>
      <xdr:row>65</xdr:row>
      <xdr:rowOff>92078</xdr:rowOff>
    </xdr:from>
    <xdr:to>
      <xdr:col>8</xdr:col>
      <xdr:colOff>137755</xdr:colOff>
      <xdr:row>81</xdr:row>
      <xdr:rowOff>108820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0F60D6-4FC3-F74E-8FD8-55E284E29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66558" y="9976911"/>
          <a:ext cx="3245614" cy="3234076"/>
        </a:xfrm>
        <a:prstGeom prst="rect">
          <a:avLst/>
        </a:prstGeom>
      </xdr:spPr>
    </xdr:pic>
    <xdr:clientData/>
  </xdr:twoCellAnchor>
  <xdr:twoCellAnchor editAs="oneCell">
    <xdr:from>
      <xdr:col>9</xdr:col>
      <xdr:colOff>434087</xdr:colOff>
      <xdr:row>65</xdr:row>
      <xdr:rowOff>106094</xdr:rowOff>
    </xdr:from>
    <xdr:to>
      <xdr:col>12</xdr:col>
      <xdr:colOff>1033174</xdr:colOff>
      <xdr:row>81</xdr:row>
      <xdr:rowOff>126516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B4DD7E1-781E-5F47-8A91-3BCDC1072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13920" y="9990927"/>
          <a:ext cx="3361337" cy="3237756"/>
        </a:xfrm>
        <a:prstGeom prst="rect">
          <a:avLst/>
        </a:prstGeom>
      </xdr:spPr>
    </xdr:pic>
    <xdr:clientData/>
  </xdr:twoCellAnchor>
  <xdr:twoCellAnchor editAs="oneCell">
    <xdr:from>
      <xdr:col>13</xdr:col>
      <xdr:colOff>239424</xdr:colOff>
      <xdr:row>65</xdr:row>
      <xdr:rowOff>95458</xdr:rowOff>
    </xdr:from>
    <xdr:to>
      <xdr:col>15</xdr:col>
      <xdr:colOff>1042716</xdr:colOff>
      <xdr:row>81</xdr:row>
      <xdr:rowOff>98237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6AEB2F6-3707-0E43-9FCF-C96EDC5E0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62091" y="9980291"/>
          <a:ext cx="3364458" cy="3220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74083</xdr:rowOff>
    </xdr:from>
    <xdr:to>
      <xdr:col>3</xdr:col>
      <xdr:colOff>867752</xdr:colOff>
      <xdr:row>100</xdr:row>
      <xdr:rowOff>137584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6BB878-675F-4A46-8B6A-56A81589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3779500"/>
          <a:ext cx="3407752" cy="3280834"/>
        </a:xfrm>
        <a:prstGeom prst="rect">
          <a:avLst/>
        </a:prstGeom>
      </xdr:spPr>
    </xdr:pic>
    <xdr:clientData/>
  </xdr:twoCellAnchor>
  <xdr:twoCellAnchor editAs="oneCell">
    <xdr:from>
      <xdr:col>4</xdr:col>
      <xdr:colOff>209417</xdr:colOff>
      <xdr:row>84</xdr:row>
      <xdr:rowOff>63499</xdr:rowOff>
    </xdr:from>
    <xdr:to>
      <xdr:col>8</xdr:col>
      <xdr:colOff>211666</xdr:colOff>
      <xdr:row>100</xdr:row>
      <xdr:rowOff>137583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D00062-297E-6E4C-8202-94925E2FD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12500" y="13768916"/>
          <a:ext cx="3473583" cy="3291417"/>
        </a:xfrm>
        <a:prstGeom prst="rect">
          <a:avLst/>
        </a:prstGeom>
      </xdr:spPr>
    </xdr:pic>
    <xdr:clientData/>
  </xdr:twoCellAnchor>
  <xdr:twoCellAnchor editAs="oneCell">
    <xdr:from>
      <xdr:col>9</xdr:col>
      <xdr:colOff>424554</xdr:colOff>
      <xdr:row>84</xdr:row>
      <xdr:rowOff>95249</xdr:rowOff>
    </xdr:from>
    <xdr:to>
      <xdr:col>12</xdr:col>
      <xdr:colOff>1079502</xdr:colOff>
      <xdr:row>100</xdr:row>
      <xdr:rowOff>190500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137676-33C9-2B4E-8CF2-E4BAE4442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404387" y="13800666"/>
          <a:ext cx="3417198" cy="3312584"/>
        </a:xfrm>
        <a:prstGeom prst="rect">
          <a:avLst/>
        </a:prstGeom>
      </xdr:spPr>
    </xdr:pic>
    <xdr:clientData/>
  </xdr:twoCellAnchor>
  <xdr:twoCellAnchor editAs="oneCell">
    <xdr:from>
      <xdr:col>13</xdr:col>
      <xdr:colOff>254000</xdr:colOff>
      <xdr:row>84</xdr:row>
      <xdr:rowOff>74084</xdr:rowOff>
    </xdr:from>
    <xdr:to>
      <xdr:col>15</xdr:col>
      <xdr:colOff>1058334</xdr:colOff>
      <xdr:row>100</xdr:row>
      <xdr:rowOff>170374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E71FFA-C472-6D4D-9523-30B7EBF68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276667" y="13779501"/>
          <a:ext cx="3365500" cy="3313623"/>
        </a:xfrm>
        <a:prstGeom prst="rect">
          <a:avLst/>
        </a:prstGeom>
      </xdr:spPr>
    </xdr:pic>
    <xdr:clientData/>
  </xdr:twoCellAnchor>
  <xdr:twoCellAnchor editAs="oneCell">
    <xdr:from>
      <xdr:col>0</xdr:col>
      <xdr:colOff>518584</xdr:colOff>
      <xdr:row>105</xdr:row>
      <xdr:rowOff>31750</xdr:rowOff>
    </xdr:from>
    <xdr:to>
      <xdr:col>3</xdr:col>
      <xdr:colOff>793750</xdr:colOff>
      <xdr:row>119</xdr:row>
      <xdr:rowOff>69038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1B87F5-9CCB-E84A-A78E-3378D3F96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8584" y="17959917"/>
          <a:ext cx="2815166" cy="2852453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105</xdr:row>
      <xdr:rowOff>31751</xdr:rowOff>
    </xdr:from>
    <xdr:to>
      <xdr:col>7</xdr:col>
      <xdr:colOff>746700</xdr:colOff>
      <xdr:row>119</xdr:row>
      <xdr:rowOff>84218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7F88D1A-E939-404C-94DB-483F45BE0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93583" y="17959918"/>
          <a:ext cx="3022117" cy="2867632"/>
        </a:xfrm>
        <a:prstGeom prst="rect">
          <a:avLst/>
        </a:prstGeom>
      </xdr:spPr>
    </xdr:pic>
    <xdr:clientData/>
  </xdr:twoCellAnchor>
  <xdr:twoCellAnchor editAs="oneCell">
    <xdr:from>
      <xdr:col>9</xdr:col>
      <xdr:colOff>497416</xdr:colOff>
      <xdr:row>105</xdr:row>
      <xdr:rowOff>21166</xdr:rowOff>
    </xdr:from>
    <xdr:to>
      <xdr:col>12</xdr:col>
      <xdr:colOff>680935</xdr:colOff>
      <xdr:row>119</xdr:row>
      <xdr:rowOff>103320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C65BD8-AA52-D142-8C0E-5DDDB2799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477249" y="17949333"/>
          <a:ext cx="2945769" cy="2897319"/>
        </a:xfrm>
        <a:prstGeom prst="rect">
          <a:avLst/>
        </a:prstGeom>
      </xdr:spPr>
    </xdr:pic>
    <xdr:clientData/>
  </xdr:twoCellAnchor>
  <xdr:twoCellAnchor editAs="oneCell">
    <xdr:from>
      <xdr:col>13</xdr:col>
      <xdr:colOff>330790</xdr:colOff>
      <xdr:row>104</xdr:row>
      <xdr:rowOff>179917</xdr:rowOff>
    </xdr:from>
    <xdr:to>
      <xdr:col>15</xdr:col>
      <xdr:colOff>810235</xdr:colOff>
      <xdr:row>119</xdr:row>
      <xdr:rowOff>69140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A63B148-082A-744C-B8E2-9E9DC25B8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353457" y="17907000"/>
          <a:ext cx="3040611" cy="2905473"/>
        </a:xfrm>
        <a:prstGeom prst="rect">
          <a:avLst/>
        </a:prstGeom>
      </xdr:spPr>
    </xdr:pic>
    <xdr:clientData/>
  </xdr:twoCellAnchor>
  <xdr:twoCellAnchor editAs="oneCell">
    <xdr:from>
      <xdr:col>0</xdr:col>
      <xdr:colOff>275166</xdr:colOff>
      <xdr:row>123</xdr:row>
      <xdr:rowOff>21167</xdr:rowOff>
    </xdr:from>
    <xdr:to>
      <xdr:col>3</xdr:col>
      <xdr:colOff>797971</xdr:colOff>
      <xdr:row>137</xdr:row>
      <xdr:rowOff>170005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504948D-9059-DB42-851E-C8B6DCD97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5166" y="21568834"/>
          <a:ext cx="3062805" cy="2964005"/>
        </a:xfrm>
        <a:prstGeom prst="rect">
          <a:avLst/>
        </a:prstGeom>
      </xdr:spPr>
    </xdr:pic>
    <xdr:clientData/>
  </xdr:twoCellAnchor>
  <xdr:twoCellAnchor editAs="oneCell">
    <xdr:from>
      <xdr:col>4</xdr:col>
      <xdr:colOff>201083</xdr:colOff>
      <xdr:row>123</xdr:row>
      <xdr:rowOff>31750</xdr:rowOff>
    </xdr:from>
    <xdr:to>
      <xdr:col>7</xdr:col>
      <xdr:colOff>965931</xdr:colOff>
      <xdr:row>138</xdr:row>
      <xdr:rowOff>127704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3444BAE-7788-3746-AAC8-7D8CDCA7D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704166" y="21579417"/>
          <a:ext cx="3230765" cy="3112205"/>
        </a:xfrm>
        <a:prstGeom prst="rect">
          <a:avLst/>
        </a:prstGeom>
      </xdr:spPr>
    </xdr:pic>
    <xdr:clientData/>
  </xdr:twoCellAnchor>
  <xdr:twoCellAnchor editAs="oneCell">
    <xdr:from>
      <xdr:col>9</xdr:col>
      <xdr:colOff>603249</xdr:colOff>
      <xdr:row>123</xdr:row>
      <xdr:rowOff>116416</xdr:rowOff>
    </xdr:from>
    <xdr:to>
      <xdr:col>12</xdr:col>
      <xdr:colOff>1061884</xdr:colOff>
      <xdr:row>138</xdr:row>
      <xdr:rowOff>74050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7B2135-43A5-754F-87C7-C3343CE46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83082" y="21664083"/>
          <a:ext cx="3220885" cy="2973885"/>
        </a:xfrm>
        <a:prstGeom prst="rect">
          <a:avLst/>
        </a:prstGeom>
      </xdr:spPr>
    </xdr:pic>
    <xdr:clientData/>
  </xdr:twoCellAnchor>
  <xdr:twoCellAnchor editAs="oneCell">
    <xdr:from>
      <xdr:col>13</xdr:col>
      <xdr:colOff>423331</xdr:colOff>
      <xdr:row>123</xdr:row>
      <xdr:rowOff>116416</xdr:rowOff>
    </xdr:from>
    <xdr:to>
      <xdr:col>15</xdr:col>
      <xdr:colOff>984250</xdr:colOff>
      <xdr:row>139</xdr:row>
      <xdr:rowOff>60688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9D5E1A0-EF3D-5843-8D7E-4636DE398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45998" y="21664083"/>
          <a:ext cx="3122085" cy="3161605"/>
        </a:xfrm>
        <a:prstGeom prst="rect">
          <a:avLst/>
        </a:prstGeom>
      </xdr:spPr>
    </xdr:pic>
    <xdr:clientData/>
  </xdr:twoCellAnchor>
  <xdr:twoCellAnchor editAs="oneCell">
    <xdr:from>
      <xdr:col>13</xdr:col>
      <xdr:colOff>423334</xdr:colOff>
      <xdr:row>141</xdr:row>
      <xdr:rowOff>63500</xdr:rowOff>
    </xdr:from>
    <xdr:to>
      <xdr:col>15</xdr:col>
      <xdr:colOff>1047750</xdr:colOff>
      <xdr:row>155</xdr:row>
      <xdr:rowOff>10585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60F2033-6742-514A-80B0-913D3C01BA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72440" t="25736" r="4140" b="27172"/>
        <a:stretch/>
      </xdr:blipFill>
      <xdr:spPr>
        <a:xfrm>
          <a:off x="12442977" y="24677310"/>
          <a:ext cx="3194654" cy="2698750"/>
        </a:xfrm>
        <a:prstGeom prst="rect">
          <a:avLst/>
        </a:prstGeom>
      </xdr:spPr>
    </xdr:pic>
    <xdr:clientData/>
  </xdr:twoCellAnchor>
  <xdr:twoCellAnchor editAs="oneCell">
    <xdr:from>
      <xdr:col>9</xdr:col>
      <xdr:colOff>243417</xdr:colOff>
      <xdr:row>141</xdr:row>
      <xdr:rowOff>74082</xdr:rowOff>
    </xdr:from>
    <xdr:to>
      <xdr:col>12</xdr:col>
      <xdr:colOff>560917</xdr:colOff>
      <xdr:row>154</xdr:row>
      <xdr:rowOff>158751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4366A5-DB47-1541-80F7-DB328E6F06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49510" t="26723" r="27886" b="29198"/>
        <a:stretch/>
      </xdr:blipFill>
      <xdr:spPr>
        <a:xfrm>
          <a:off x="8211155" y="24687892"/>
          <a:ext cx="3084286" cy="2639787"/>
        </a:xfrm>
        <a:prstGeom prst="rect">
          <a:avLst/>
        </a:prstGeom>
      </xdr:spPr>
    </xdr:pic>
    <xdr:clientData/>
  </xdr:twoCellAnchor>
  <xdr:twoCellAnchor editAs="oneCell">
    <xdr:from>
      <xdr:col>4</xdr:col>
      <xdr:colOff>137583</xdr:colOff>
      <xdr:row>141</xdr:row>
      <xdr:rowOff>31748</xdr:rowOff>
    </xdr:from>
    <xdr:to>
      <xdr:col>7</xdr:col>
      <xdr:colOff>984249</xdr:colOff>
      <xdr:row>155</xdr:row>
      <xdr:rowOff>10585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6155BA0-052D-0C41-8D48-02E62B7BDF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6580" t="26887" r="51088" b="28212"/>
        <a:stretch/>
      </xdr:blipFill>
      <xdr:spPr>
        <a:xfrm>
          <a:off x="3640666" y="25198915"/>
          <a:ext cx="3312583" cy="2794002"/>
        </a:xfrm>
        <a:prstGeom prst="rect">
          <a:avLst/>
        </a:prstGeom>
      </xdr:spPr>
    </xdr:pic>
    <xdr:clientData/>
  </xdr:twoCellAnchor>
  <xdr:twoCellAnchor editAs="oneCell">
    <xdr:from>
      <xdr:col>0</xdr:col>
      <xdr:colOff>275166</xdr:colOff>
      <xdr:row>141</xdr:row>
      <xdr:rowOff>95250</xdr:rowOff>
    </xdr:from>
    <xdr:to>
      <xdr:col>3</xdr:col>
      <xdr:colOff>582083</xdr:colOff>
      <xdr:row>155</xdr:row>
      <xdr:rowOff>7669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35E033C-F426-604F-8473-CCE2521D3B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3514" t="27598" r="73746" b="28596"/>
        <a:stretch/>
      </xdr:blipFill>
      <xdr:spPr>
        <a:xfrm>
          <a:off x="275166" y="25262417"/>
          <a:ext cx="2846917" cy="2727584"/>
        </a:xfrm>
        <a:prstGeom prst="rect">
          <a:avLst/>
        </a:prstGeom>
      </xdr:spPr>
    </xdr:pic>
    <xdr:clientData/>
  </xdr:twoCellAnchor>
  <xdr:twoCellAnchor editAs="oneCell">
    <xdr:from>
      <xdr:col>0</xdr:col>
      <xdr:colOff>40318</xdr:colOff>
      <xdr:row>159</xdr:row>
      <xdr:rowOff>100794</xdr:rowOff>
    </xdr:from>
    <xdr:to>
      <xdr:col>4</xdr:col>
      <xdr:colOff>30597</xdr:colOff>
      <xdr:row>176</xdr:row>
      <xdr:rowOff>29517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379AFCF-587F-964F-955B-6F3ACC643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318" y="31568572"/>
          <a:ext cx="3497898" cy="3355707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544285</xdr:colOff>
      <xdr:row>159</xdr:row>
      <xdr:rowOff>161271</xdr:rowOff>
    </xdr:from>
    <xdr:to>
      <xdr:col>8</xdr:col>
      <xdr:colOff>404252</xdr:colOff>
      <xdr:row>175</xdr:row>
      <xdr:rowOff>168348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3B4AAF-B124-724D-9494-4B9E9905B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51904" y="31629049"/>
          <a:ext cx="3327269" cy="3232475"/>
        </a:xfrm>
        <a:prstGeom prst="rect">
          <a:avLst/>
        </a:prstGeom>
      </xdr:spPr>
    </xdr:pic>
    <xdr:clientData/>
  </xdr:twoCellAnchor>
  <xdr:twoCellAnchor editAs="oneCell">
    <xdr:from>
      <xdr:col>9</xdr:col>
      <xdr:colOff>262064</xdr:colOff>
      <xdr:row>160</xdr:row>
      <xdr:rowOff>20160</xdr:rowOff>
    </xdr:from>
    <xdr:to>
      <xdr:col>12</xdr:col>
      <xdr:colOff>770836</xdr:colOff>
      <xdr:row>175</xdr:row>
      <xdr:rowOff>194597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BECE37-E1EF-354D-8F5A-EC86C2EAE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40532" y="32200321"/>
          <a:ext cx="3274094" cy="3247018"/>
        </a:xfrm>
        <a:prstGeom prst="rect">
          <a:avLst/>
        </a:prstGeom>
      </xdr:spPr>
    </xdr:pic>
    <xdr:clientData/>
  </xdr:twoCellAnchor>
  <xdr:twoCellAnchor editAs="oneCell">
    <xdr:from>
      <xdr:col>13</xdr:col>
      <xdr:colOff>309839</xdr:colOff>
      <xdr:row>160</xdr:row>
      <xdr:rowOff>2</xdr:rowOff>
    </xdr:from>
    <xdr:to>
      <xdr:col>15</xdr:col>
      <xdr:colOff>952518</xdr:colOff>
      <xdr:row>175</xdr:row>
      <xdr:rowOff>161270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3069256-2E23-194F-A45F-58E3A0AD7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344601" y="31669367"/>
          <a:ext cx="3222996" cy="3185078"/>
        </a:xfrm>
        <a:prstGeom prst="rect">
          <a:avLst/>
        </a:prstGeom>
      </xdr:spPr>
    </xdr:pic>
    <xdr:clientData/>
  </xdr:twoCellAnchor>
  <xdr:twoCellAnchor editAs="oneCell">
    <xdr:from>
      <xdr:col>0</xdr:col>
      <xdr:colOff>122903</xdr:colOff>
      <xdr:row>179</xdr:row>
      <xdr:rowOff>133145</xdr:rowOff>
    </xdr:from>
    <xdr:to>
      <xdr:col>3</xdr:col>
      <xdr:colOff>900341</xdr:colOff>
      <xdr:row>195</xdr:row>
      <xdr:rowOff>148833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21DBC45-3425-F040-8D62-97DABA52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2903" y="36205242"/>
          <a:ext cx="3327680" cy="3293107"/>
        </a:xfrm>
        <a:prstGeom prst="rect">
          <a:avLst/>
        </a:prstGeom>
      </xdr:spPr>
    </xdr:pic>
    <xdr:clientData/>
  </xdr:twoCellAnchor>
  <xdr:twoCellAnchor editAs="oneCell">
    <xdr:from>
      <xdr:col>4</xdr:col>
      <xdr:colOff>389194</xdr:colOff>
      <xdr:row>178</xdr:row>
      <xdr:rowOff>194597</xdr:rowOff>
    </xdr:from>
    <xdr:to>
      <xdr:col>8</xdr:col>
      <xdr:colOff>350177</xdr:colOff>
      <xdr:row>195</xdr:row>
      <xdr:rowOff>22733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6481558-B903-734B-83E0-E3EA0AE77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02178" y="36061855"/>
          <a:ext cx="3422757" cy="3310394"/>
        </a:xfrm>
        <a:prstGeom prst="rect">
          <a:avLst/>
        </a:prstGeom>
      </xdr:spPr>
    </xdr:pic>
    <xdr:clientData/>
  </xdr:twoCellAnchor>
  <xdr:twoCellAnchor editAs="oneCell">
    <xdr:from>
      <xdr:col>9</xdr:col>
      <xdr:colOff>327743</xdr:colOff>
      <xdr:row>179</xdr:row>
      <xdr:rowOff>61452</xdr:rowOff>
    </xdr:from>
    <xdr:to>
      <xdr:col>12</xdr:col>
      <xdr:colOff>812311</xdr:colOff>
      <xdr:row>195</xdr:row>
      <xdr:rowOff>77140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DF58B48-5DE5-974C-86C4-E5F927B45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06211" y="36133549"/>
          <a:ext cx="3249890" cy="3293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286775</xdr:colOff>
      <xdr:row>179</xdr:row>
      <xdr:rowOff>61452</xdr:rowOff>
    </xdr:from>
    <xdr:to>
      <xdr:col>15</xdr:col>
      <xdr:colOff>846531</xdr:colOff>
      <xdr:row>195</xdr:row>
      <xdr:rowOff>51210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1C6C684-5BDC-244E-BB57-274755085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310807" y="36133549"/>
          <a:ext cx="3120240" cy="32671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253999</xdr:colOff>
      <xdr:row>2</xdr:row>
      <xdr:rowOff>0</xdr:rowOff>
    </xdr:from>
    <xdr:to>
      <xdr:col>12</xdr:col>
      <xdr:colOff>184696</xdr:colOff>
      <xdr:row>36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E5F6DC-3139-9D40-9776-98E90D4B2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499" y="406400"/>
          <a:ext cx="9011197" cy="6972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723900</xdr:colOff>
      <xdr:row>72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4F42B-7385-2344-B302-54E5818F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8331200"/>
          <a:ext cx="8978900" cy="63119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73</xdr:row>
      <xdr:rowOff>88900</xdr:rowOff>
    </xdr:from>
    <xdr:to>
      <xdr:col>11</xdr:col>
      <xdr:colOff>736600</xdr:colOff>
      <xdr:row>103</xdr:row>
      <xdr:rowOff>6283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44105D-D6F8-AB43-8425-DFF6811F3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600" y="14922500"/>
          <a:ext cx="9232900" cy="6013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10</xdr:col>
      <xdr:colOff>548556</xdr:colOff>
      <xdr:row>137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A5E85F-42EE-B34D-9536-4F63A263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0900" y="21336000"/>
          <a:ext cx="8206656" cy="6591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10</xdr:col>
      <xdr:colOff>670752</xdr:colOff>
      <xdr:row>172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AE447C-1768-3843-BD59-DD47DD346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0900" y="28651200"/>
          <a:ext cx="8328852" cy="62992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399143</xdr:colOff>
      <xdr:row>175</xdr:row>
      <xdr:rowOff>108857</xdr:rowOff>
    </xdr:from>
    <xdr:to>
      <xdr:col>10</xdr:col>
      <xdr:colOff>660400</xdr:colOff>
      <xdr:row>191</xdr:row>
      <xdr:rowOff>18783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652FEC-F096-5F4E-91AF-8851AB9F8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3714" y="38208857"/>
          <a:ext cx="7772400" cy="3393355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380999</xdr:colOff>
      <xdr:row>191</xdr:row>
      <xdr:rowOff>0</xdr:rowOff>
    </xdr:from>
    <xdr:to>
      <xdr:col>10</xdr:col>
      <xdr:colOff>660399</xdr:colOff>
      <xdr:row>203</xdr:row>
      <xdr:rowOff>56716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D209E4-ECD2-E642-A3F4-CB7CFCD7E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5589"/>
        <a:stretch/>
      </xdr:blipFill>
      <xdr:spPr>
        <a:xfrm>
          <a:off x="1233713" y="38118143"/>
          <a:ext cx="7953829" cy="2451573"/>
        </a:xfrm>
        <a:prstGeom prst="rect">
          <a:avLst/>
        </a:prstGeom>
      </xdr:spPr>
    </xdr:pic>
    <xdr:clientData/>
  </xdr:twoCellAnchor>
  <xdr:twoCellAnchor>
    <xdr:from>
      <xdr:col>4</xdr:col>
      <xdr:colOff>337458</xdr:colOff>
      <xdr:row>175</xdr:row>
      <xdr:rowOff>108856</xdr:rowOff>
    </xdr:from>
    <xdr:to>
      <xdr:col>5</xdr:col>
      <xdr:colOff>566058</xdr:colOff>
      <xdr:row>191</xdr:row>
      <xdr:rowOff>43543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7D98C00-E349-484B-A1F9-A98E837CEB73}"/>
            </a:ext>
          </a:extLst>
        </xdr:cNvPr>
        <xdr:cNvSpPr/>
      </xdr:nvSpPr>
      <xdr:spPr>
        <a:xfrm>
          <a:off x="3733801" y="34398856"/>
          <a:ext cx="1077686" cy="3069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-1</xdr:colOff>
      <xdr:row>209</xdr:row>
      <xdr:rowOff>0</xdr:rowOff>
    </xdr:from>
    <xdr:to>
      <xdr:col>10</xdr:col>
      <xdr:colOff>696685</xdr:colOff>
      <xdr:row>240</xdr:row>
      <xdr:rowOff>69225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B5A1C1F-9A21-4A09-ABB4-191B9DF83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9085" y="40952057"/>
          <a:ext cx="8338457" cy="6143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217715</xdr:colOff>
      <xdr:row>244</xdr:row>
      <xdr:rowOff>108856</xdr:rowOff>
    </xdr:from>
    <xdr:to>
      <xdr:col>13</xdr:col>
      <xdr:colOff>179115</xdr:colOff>
      <xdr:row>285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96B263D-7F29-8C43-8CA6-030E813FE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0429" y="48804285"/>
          <a:ext cx="10193972" cy="8200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13</xdr:col>
      <xdr:colOff>96649</xdr:colOff>
      <xdr:row>338</xdr:row>
      <xdr:rowOff>38530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801186-509A-1849-BF98-291C2E8EF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0254" y="61142966"/>
          <a:ext cx="10299700" cy="8013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0</xdr:row>
      <xdr:rowOff>47625</xdr:rowOff>
    </xdr:from>
    <xdr:to>
      <xdr:col>11</xdr:col>
      <xdr:colOff>95250</xdr:colOff>
      <xdr:row>30</xdr:row>
      <xdr:rowOff>31751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F188A3-68B8-3F4E-BB40-409597749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" y="47625"/>
          <a:ext cx="9048750" cy="6175376"/>
        </a:xfrm>
        <a:prstGeom prst="rect">
          <a:avLst/>
        </a:prstGeom>
      </xdr:spPr>
    </xdr:pic>
    <xdr:clientData/>
  </xdr:twoCellAnchor>
  <xdr:twoCellAnchor editAs="oneCell">
    <xdr:from>
      <xdr:col>12</xdr:col>
      <xdr:colOff>7125</xdr:colOff>
      <xdr:row>1</xdr:row>
      <xdr:rowOff>38874</xdr:rowOff>
    </xdr:from>
    <xdr:to>
      <xdr:col>17</xdr:col>
      <xdr:colOff>79375</xdr:colOff>
      <xdr:row>14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3D31D6-81AF-3C45-8182-C22022A07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13125" y="245249"/>
          <a:ext cx="4199750" cy="2644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14249</xdr:colOff>
      <xdr:row>15</xdr:row>
      <xdr:rowOff>188875</xdr:rowOff>
    </xdr:from>
    <xdr:to>
      <xdr:col>26</xdr:col>
      <xdr:colOff>79374</xdr:colOff>
      <xdr:row>30</xdr:row>
      <xdr:rowOff>63500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AE3EEF4-D881-B74C-B66F-4AF0AD8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20249" y="3284500"/>
          <a:ext cx="11622125" cy="2970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12</xdr:col>
      <xdr:colOff>47625</xdr:colOff>
      <xdr:row>76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7DD950-C84D-7744-A51E-7261A1A24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080500"/>
          <a:ext cx="9128125" cy="6699250"/>
        </a:xfrm>
        <a:prstGeom prst="rect">
          <a:avLst/>
        </a:prstGeom>
      </xdr:spPr>
    </xdr:pic>
    <xdr:clientData/>
  </xdr:twoCellAnchor>
  <xdr:twoCellAnchor editAs="oneCell">
    <xdr:from>
      <xdr:col>13</xdr:col>
      <xdr:colOff>70625</xdr:colOff>
      <xdr:row>44</xdr:row>
      <xdr:rowOff>31750</xdr:rowOff>
    </xdr:from>
    <xdr:to>
      <xdr:col>26</xdr:col>
      <xdr:colOff>285750</xdr:colOff>
      <xdr:row>55</xdr:row>
      <xdr:rowOff>79375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37FC8A-5A08-9340-925E-C637A5DDA9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943" b="46808"/>
        <a:stretch/>
      </xdr:blipFill>
      <xdr:spPr>
        <a:xfrm>
          <a:off x="10802125" y="9112250"/>
          <a:ext cx="10946625" cy="2317750"/>
        </a:xfrm>
        <a:prstGeom prst="rect">
          <a:avLst/>
        </a:prstGeom>
      </xdr:spPr>
    </xdr:pic>
    <xdr:clientData/>
  </xdr:twoCellAnchor>
  <xdr:twoCellAnchor editAs="oneCell">
    <xdr:from>
      <xdr:col>2</xdr:col>
      <xdr:colOff>555626</xdr:colOff>
      <xdr:row>77</xdr:row>
      <xdr:rowOff>190500</xdr:rowOff>
    </xdr:from>
    <xdr:to>
      <xdr:col>10</xdr:col>
      <xdr:colOff>358776</xdr:colOff>
      <xdr:row>103</xdr:row>
      <xdr:rowOff>196850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1B14CF-5E31-7A44-861D-8A6F6AC5B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6626" y="16081375"/>
          <a:ext cx="6407150" cy="5372100"/>
        </a:xfrm>
        <a:prstGeom prst="rect">
          <a:avLst/>
        </a:prstGeom>
      </xdr:spPr>
    </xdr:pic>
    <xdr:clientData/>
  </xdr:twoCellAnchor>
  <xdr:twoCellAnchor>
    <xdr:from>
      <xdr:col>5</xdr:col>
      <xdr:colOff>333376</xdr:colOff>
      <xdr:row>77</xdr:row>
      <xdr:rowOff>190500</xdr:rowOff>
    </xdr:from>
    <xdr:to>
      <xdr:col>6</xdr:col>
      <xdr:colOff>1</xdr:colOff>
      <xdr:row>103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76A8E8F-D9AB-F447-AC59-F474C069E37B}"/>
            </a:ext>
          </a:extLst>
        </xdr:cNvPr>
        <xdr:cNvSpPr/>
      </xdr:nvSpPr>
      <xdr:spPr>
        <a:xfrm>
          <a:off x="4460876" y="16081375"/>
          <a:ext cx="492125" cy="5286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485776</xdr:colOff>
      <xdr:row>45</xdr:row>
      <xdr:rowOff>73025</xdr:rowOff>
    </xdr:from>
    <xdr:to>
      <xdr:col>5</xdr:col>
      <xdr:colOff>571501</xdr:colOff>
      <xdr:row>76</xdr:row>
      <xdr:rowOff>79375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6949A3E-6827-F143-B929-79CE9D185BB0}"/>
            </a:ext>
          </a:extLst>
        </xdr:cNvPr>
        <xdr:cNvSpPr/>
      </xdr:nvSpPr>
      <xdr:spPr>
        <a:xfrm>
          <a:off x="3787776" y="9359900"/>
          <a:ext cx="911225" cy="6403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79376</xdr:colOff>
      <xdr:row>56</xdr:row>
      <xdr:rowOff>63500</xdr:rowOff>
    </xdr:from>
    <xdr:to>
      <xdr:col>18</xdr:col>
      <xdr:colOff>403226</xdr:colOff>
      <xdr:row>68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3604B67-C43C-024B-BE60-EA1977AB73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8152"/>
        <a:stretch/>
      </xdr:blipFill>
      <xdr:spPr>
        <a:xfrm>
          <a:off x="10810876" y="11620500"/>
          <a:ext cx="4451350" cy="2476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317499</xdr:colOff>
      <xdr:row>108</xdr:row>
      <xdr:rowOff>190499</xdr:rowOff>
    </xdr:from>
    <xdr:to>
      <xdr:col>9</xdr:col>
      <xdr:colOff>809624</xdr:colOff>
      <xdr:row>131</xdr:row>
      <xdr:rowOff>155965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6770-F93D-374E-A0C5-93F0F7F6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7499" y="21847341"/>
          <a:ext cx="8112125" cy="4577571"/>
        </a:xfrm>
        <a:prstGeom prst="rect">
          <a:avLst/>
        </a:prstGeom>
      </xdr:spPr>
    </xdr:pic>
    <xdr:clientData/>
  </xdr:twoCellAnchor>
  <xdr:twoCellAnchor editAs="oneCell">
    <xdr:from>
      <xdr:col>10</xdr:col>
      <xdr:colOff>490175</xdr:colOff>
      <xdr:row>107</xdr:row>
      <xdr:rowOff>178245</xdr:rowOff>
    </xdr:from>
    <xdr:to>
      <xdr:col>23</xdr:col>
      <xdr:colOff>393310</xdr:colOff>
      <xdr:row>131</xdr:row>
      <xdr:rowOff>162593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7CB0DE-BCA5-5B48-8FCB-9FFED2090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56842" y="21634561"/>
          <a:ext cx="10909801" cy="47969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17</xdr:col>
      <xdr:colOff>254000</xdr:colOff>
      <xdr:row>184</xdr:row>
      <xdr:rowOff>44562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76CC4E-42EB-ED40-BAE1-7798434AB8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25035"/>
        <a:stretch/>
      </xdr:blipFill>
      <xdr:spPr>
        <a:xfrm>
          <a:off x="1693333" y="29477368"/>
          <a:ext cx="12954000" cy="7464036"/>
        </a:xfrm>
        <a:prstGeom prst="rect">
          <a:avLst/>
        </a:prstGeom>
      </xdr:spPr>
    </xdr:pic>
    <xdr:clientData/>
  </xdr:twoCellAnchor>
  <xdr:twoCellAnchor editAs="oneCell">
    <xdr:from>
      <xdr:col>1</xdr:col>
      <xdr:colOff>623858</xdr:colOff>
      <xdr:row>187</xdr:row>
      <xdr:rowOff>1</xdr:rowOff>
    </xdr:from>
    <xdr:to>
      <xdr:col>17</xdr:col>
      <xdr:colOff>69292</xdr:colOff>
      <xdr:row>213</xdr:row>
      <xdr:rowOff>66842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D09FD61-4226-0743-A4DF-2F41F5B13D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b="48027"/>
        <a:stretch/>
      </xdr:blipFill>
      <xdr:spPr>
        <a:xfrm>
          <a:off x="1470525" y="37498422"/>
          <a:ext cx="12992100" cy="5280525"/>
        </a:xfrm>
        <a:prstGeom prst="rect">
          <a:avLst/>
        </a:prstGeom>
      </xdr:spPr>
    </xdr:pic>
    <xdr:clientData/>
  </xdr:twoCellAnchor>
  <xdr:twoCellAnchor>
    <xdr:from>
      <xdr:col>3</xdr:col>
      <xdr:colOff>690700</xdr:colOff>
      <xdr:row>147</xdr:row>
      <xdr:rowOff>111403</xdr:rowOff>
    </xdr:from>
    <xdr:to>
      <xdr:col>5</xdr:col>
      <xdr:colOff>289648</xdr:colOff>
      <xdr:row>173</xdr:row>
      <xdr:rowOff>32028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7C97E6A-CCF5-B047-8AA1-73086288C195}"/>
            </a:ext>
          </a:extLst>
        </xdr:cNvPr>
        <xdr:cNvSpPr/>
      </xdr:nvSpPr>
      <xdr:spPr>
        <a:xfrm>
          <a:off x="3230700" y="29588771"/>
          <a:ext cx="1292281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776258</xdr:colOff>
      <xdr:row>187</xdr:row>
      <xdr:rowOff>152399</xdr:rowOff>
    </xdr:from>
    <xdr:to>
      <xdr:col>6</xdr:col>
      <xdr:colOff>334210</xdr:colOff>
      <xdr:row>213</xdr:row>
      <xdr:rowOff>73025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D4B72F7-3C22-B94D-8461-718E47B94692}"/>
            </a:ext>
          </a:extLst>
        </xdr:cNvPr>
        <xdr:cNvSpPr/>
      </xdr:nvSpPr>
      <xdr:spPr>
        <a:xfrm>
          <a:off x="5009591" y="37650820"/>
          <a:ext cx="40461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579298</xdr:colOff>
      <xdr:row>215</xdr:row>
      <xdr:rowOff>66841</xdr:rowOff>
    </xdr:from>
    <xdr:to>
      <xdr:col>7</xdr:col>
      <xdr:colOff>534736</xdr:colOff>
      <xdr:row>228</xdr:row>
      <xdr:rowOff>66842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043AB5-2DF6-DD4B-ACDE-57415376E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4841" t="72623" r="32918" b="1719"/>
        <a:stretch/>
      </xdr:blipFill>
      <xdr:spPr>
        <a:xfrm>
          <a:off x="2272631" y="43179999"/>
          <a:ext cx="4188772" cy="2606843"/>
        </a:xfrm>
        <a:prstGeom prst="rect">
          <a:avLst/>
        </a:prstGeom>
      </xdr:spPr>
    </xdr:pic>
    <xdr:clientData/>
  </xdr:twoCellAnchor>
  <xdr:twoCellAnchor editAs="oneCell">
    <xdr:from>
      <xdr:col>1</xdr:col>
      <xdr:colOff>311930</xdr:colOff>
      <xdr:row>236</xdr:row>
      <xdr:rowOff>89122</xdr:rowOff>
    </xdr:from>
    <xdr:to>
      <xdr:col>8</xdr:col>
      <xdr:colOff>760664</xdr:colOff>
      <xdr:row>261</xdr:row>
      <xdr:rowOff>155965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94A17EE-4774-8540-B721-601B0D71F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8597" y="47413333"/>
          <a:ext cx="6375400" cy="5080000"/>
        </a:xfrm>
        <a:prstGeom prst="rect">
          <a:avLst/>
        </a:prstGeom>
      </xdr:spPr>
    </xdr:pic>
    <xdr:clientData/>
  </xdr:twoCellAnchor>
  <xdr:twoCellAnchor editAs="oneCell">
    <xdr:from>
      <xdr:col>9</xdr:col>
      <xdr:colOff>668422</xdr:colOff>
      <xdr:row>238</xdr:row>
      <xdr:rowOff>155965</xdr:rowOff>
    </xdr:from>
    <xdr:to>
      <xdr:col>24</xdr:col>
      <xdr:colOff>389022</xdr:colOff>
      <xdr:row>260</xdr:row>
      <xdr:rowOff>151286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D66B29-7AEB-6147-8A52-3E5529CD0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88422" y="47881228"/>
          <a:ext cx="12420600" cy="4406900"/>
        </a:xfrm>
        <a:prstGeom prst="rect">
          <a:avLst/>
        </a:prstGeom>
      </xdr:spPr>
    </xdr:pic>
    <xdr:clientData/>
  </xdr:twoCellAnchor>
  <xdr:twoCellAnchor>
    <xdr:from>
      <xdr:col>6</xdr:col>
      <xdr:colOff>245088</xdr:colOff>
      <xdr:row>236</xdr:row>
      <xdr:rowOff>44560</xdr:rowOff>
    </xdr:from>
    <xdr:to>
      <xdr:col>8</xdr:col>
      <xdr:colOff>200527</xdr:colOff>
      <xdr:row>261</xdr:row>
      <xdr:rowOff>165713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E28483A-F4D9-294E-B776-B1F5BD444248}"/>
            </a:ext>
          </a:extLst>
        </xdr:cNvPr>
        <xdr:cNvSpPr/>
      </xdr:nvSpPr>
      <xdr:spPr>
        <a:xfrm>
          <a:off x="5325088" y="47368771"/>
          <a:ext cx="1648772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779824</xdr:colOff>
      <xdr:row>266</xdr:row>
      <xdr:rowOff>155965</xdr:rowOff>
    </xdr:from>
    <xdr:to>
      <xdr:col>9</xdr:col>
      <xdr:colOff>445614</xdr:colOff>
      <xdr:row>293</xdr:row>
      <xdr:rowOff>111403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985F71-B513-2241-AEB5-AAB8FC9C13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" r="51268" b="46141"/>
        <a:stretch/>
      </xdr:blipFill>
      <xdr:spPr>
        <a:xfrm>
          <a:off x="779824" y="53495965"/>
          <a:ext cx="7285790" cy="5369649"/>
        </a:xfrm>
        <a:prstGeom prst="rect">
          <a:avLst/>
        </a:prstGeom>
      </xdr:spPr>
    </xdr:pic>
    <xdr:clientData/>
  </xdr:twoCellAnchor>
  <xdr:twoCellAnchor editAs="oneCell">
    <xdr:from>
      <xdr:col>9</xdr:col>
      <xdr:colOff>824384</xdr:colOff>
      <xdr:row>267</xdr:row>
      <xdr:rowOff>178245</xdr:rowOff>
    </xdr:from>
    <xdr:to>
      <xdr:col>20</xdr:col>
      <xdr:colOff>356492</xdr:colOff>
      <xdr:row>285</xdr:row>
      <xdr:rowOff>22280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BDE2865-00BA-C841-B3B8-9F30E8FF59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52439"/>
        <a:stretch/>
      </xdr:blipFill>
      <xdr:spPr>
        <a:xfrm>
          <a:off x="8444384" y="53718771"/>
          <a:ext cx="8845441" cy="3453509"/>
        </a:xfrm>
        <a:prstGeom prst="rect">
          <a:avLst/>
        </a:prstGeom>
      </xdr:spPr>
    </xdr:pic>
    <xdr:clientData/>
  </xdr:twoCellAnchor>
  <xdr:twoCellAnchor>
    <xdr:from>
      <xdr:col>3</xdr:col>
      <xdr:colOff>18715</xdr:colOff>
      <xdr:row>268</xdr:row>
      <xdr:rowOff>18715</xdr:rowOff>
    </xdr:from>
    <xdr:to>
      <xdr:col>5</xdr:col>
      <xdr:colOff>378771</xdr:colOff>
      <xdr:row>293</xdr:row>
      <xdr:rowOff>139867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EFEC88C-CDE4-7041-804A-6614D44B8904}"/>
            </a:ext>
          </a:extLst>
        </xdr:cNvPr>
        <xdr:cNvSpPr/>
      </xdr:nvSpPr>
      <xdr:spPr>
        <a:xfrm>
          <a:off x="2558715" y="53759768"/>
          <a:ext cx="205338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334211</xdr:colOff>
      <xdr:row>298</xdr:row>
      <xdr:rowOff>133684</xdr:rowOff>
    </xdr:from>
    <xdr:to>
      <xdr:col>9</xdr:col>
      <xdr:colOff>111404</xdr:colOff>
      <xdr:row>326</xdr:row>
      <xdr:rowOff>111403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144FDB3-7A4E-7944-AE67-28BF14FBCF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r="50405" b="46364"/>
        <a:stretch/>
      </xdr:blipFill>
      <xdr:spPr>
        <a:xfrm>
          <a:off x="1180878" y="59890526"/>
          <a:ext cx="6550526" cy="5592456"/>
        </a:xfrm>
        <a:prstGeom prst="rect">
          <a:avLst/>
        </a:prstGeom>
      </xdr:spPr>
    </xdr:pic>
    <xdr:clientData/>
  </xdr:twoCellAnchor>
  <xdr:twoCellAnchor editAs="oneCell">
    <xdr:from>
      <xdr:col>9</xdr:col>
      <xdr:colOff>798541</xdr:colOff>
      <xdr:row>299</xdr:row>
      <xdr:rowOff>66843</xdr:rowOff>
    </xdr:from>
    <xdr:to>
      <xdr:col>25</xdr:col>
      <xdr:colOff>459874</xdr:colOff>
      <xdr:row>323</xdr:row>
      <xdr:rowOff>62609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765025-6DC2-7849-8868-9FB4FADA4A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3884"/>
        <a:stretch/>
      </xdr:blipFill>
      <xdr:spPr>
        <a:xfrm>
          <a:off x="8418541" y="60024211"/>
          <a:ext cx="13208000" cy="4808398"/>
        </a:xfrm>
        <a:prstGeom prst="rect">
          <a:avLst/>
        </a:prstGeom>
      </xdr:spPr>
    </xdr:pic>
    <xdr:clientData/>
  </xdr:twoCellAnchor>
  <xdr:twoCellAnchor>
    <xdr:from>
      <xdr:col>3</xdr:col>
      <xdr:colOff>215677</xdr:colOff>
      <xdr:row>300</xdr:row>
      <xdr:rowOff>126553</xdr:rowOff>
    </xdr:from>
    <xdr:to>
      <xdr:col>5</xdr:col>
      <xdr:colOff>575733</xdr:colOff>
      <xdr:row>326</xdr:row>
      <xdr:rowOff>47179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613A6407-76D8-2A4B-919F-E92D2B1A6CE6}"/>
            </a:ext>
          </a:extLst>
        </xdr:cNvPr>
        <xdr:cNvSpPr/>
      </xdr:nvSpPr>
      <xdr:spPr>
        <a:xfrm>
          <a:off x="2755677" y="60284448"/>
          <a:ext cx="205338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336</xdr:row>
      <xdr:rowOff>0</xdr:rowOff>
    </xdr:from>
    <xdr:to>
      <xdr:col>17</xdr:col>
      <xdr:colOff>774700</xdr:colOff>
      <xdr:row>389</xdr:row>
      <xdr:rowOff>103605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8A4A009-B8AA-E043-971A-A58306E56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93333" y="67376842"/>
          <a:ext cx="13474700" cy="10731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179"/>
  <sheetViews>
    <sheetView tabSelected="1" zoomScale="124" zoomScaleNormal="124" workbookViewId="0">
      <pane ySplit="1" topLeftCell="A12" activePane="bottomLeft" state="frozen"/>
      <selection pane="bottomLeft" activeCell="E43" sqref="E43"/>
    </sheetView>
  </sheetViews>
  <sheetFormatPr baseColWidth="10" defaultColWidth="11.1640625" defaultRowHeight="16" x14ac:dyDescent="0.2"/>
  <cols>
    <col min="1" max="3" width="11.1640625" style="26"/>
    <col min="4" max="4" width="12.6640625" style="26" customWidth="1"/>
    <col min="5" max="5" width="9.33203125" style="26" customWidth="1"/>
    <col min="6" max="6" width="8.1640625" style="26" customWidth="1"/>
    <col min="7" max="7" width="14.83203125" style="26" customWidth="1"/>
    <col min="8" max="8" width="13.1640625" style="26" customWidth="1"/>
    <col min="9" max="9" width="13.1640625" style="33" customWidth="1"/>
    <col min="10" max="10" width="14" style="26" customWidth="1"/>
    <col min="11" max="11" width="11.1640625" style="33"/>
    <col min="12" max="12" width="11.1640625" style="26"/>
    <col min="13" max="16" width="16.83203125" style="26" customWidth="1"/>
    <col min="17" max="17" width="11.1640625" style="26"/>
    <col min="18" max="18" width="14.83203125" style="26" customWidth="1"/>
    <col min="19" max="19" width="19.6640625" style="26" customWidth="1"/>
    <col min="20" max="20" width="20.33203125" style="26" customWidth="1"/>
    <col min="21" max="21" width="15.83203125" style="26" customWidth="1"/>
    <col min="22" max="22" width="15.1640625" style="26" customWidth="1"/>
    <col min="23" max="16384" width="11.1640625" style="26"/>
  </cols>
  <sheetData>
    <row r="1" spans="1:27" s="9" customFormat="1" ht="34" x14ac:dyDescent="0.2">
      <c r="A1" s="8" t="s">
        <v>0</v>
      </c>
      <c r="B1" s="8" t="s">
        <v>1</v>
      </c>
      <c r="C1" s="8" t="s">
        <v>2</v>
      </c>
      <c r="D1" s="8" t="s">
        <v>3</v>
      </c>
      <c r="E1" s="8" t="s">
        <v>4</v>
      </c>
      <c r="F1" s="8" t="s">
        <v>9</v>
      </c>
      <c r="G1" s="8" t="s">
        <v>10</v>
      </c>
      <c r="H1" s="8" t="s">
        <v>11</v>
      </c>
      <c r="I1" s="15" t="s">
        <v>100</v>
      </c>
      <c r="J1" s="8" t="s">
        <v>13</v>
      </c>
      <c r="K1" s="15" t="s">
        <v>12</v>
      </c>
      <c r="L1" s="8" t="s">
        <v>14</v>
      </c>
      <c r="M1" s="8" t="s">
        <v>23</v>
      </c>
      <c r="N1" s="8" t="s">
        <v>24</v>
      </c>
      <c r="O1" s="8" t="s">
        <v>100</v>
      </c>
      <c r="P1" s="8" t="s">
        <v>24</v>
      </c>
      <c r="Q1" s="8" t="s">
        <v>18</v>
      </c>
      <c r="R1" s="8" t="s">
        <v>19</v>
      </c>
      <c r="S1" s="8" t="s">
        <v>20</v>
      </c>
      <c r="T1" s="8" t="s">
        <v>21</v>
      </c>
      <c r="U1" s="8" t="s">
        <v>25</v>
      </c>
      <c r="V1" s="8" t="s">
        <v>27</v>
      </c>
      <c r="W1" s="9" t="s">
        <v>319</v>
      </c>
      <c r="X1" s="9" t="s">
        <v>320</v>
      </c>
      <c r="Z1" s="9" t="s">
        <v>66</v>
      </c>
    </row>
    <row r="2" spans="1:27" x14ac:dyDescent="0.2">
      <c r="A2" s="3" t="s">
        <v>33</v>
      </c>
      <c r="B2" s="3" t="s">
        <v>42</v>
      </c>
      <c r="C2" s="3" t="s">
        <v>43</v>
      </c>
      <c r="D2" s="3" t="s">
        <v>44</v>
      </c>
      <c r="E2" s="3" t="s">
        <v>5</v>
      </c>
      <c r="F2" s="4">
        <v>15.76</v>
      </c>
      <c r="G2" s="3">
        <v>16</v>
      </c>
      <c r="H2" s="3">
        <v>15217.05</v>
      </c>
      <c r="I2" s="4">
        <v>1</v>
      </c>
      <c r="J2" s="4">
        <f>(H2*I2*40)/1000</f>
        <v>608.68200000000002</v>
      </c>
      <c r="K2" s="4">
        <f>0.25*J2</f>
        <v>152.1705</v>
      </c>
      <c r="L2" s="3">
        <v>15</v>
      </c>
      <c r="M2" s="3">
        <v>411</v>
      </c>
      <c r="N2" s="3">
        <v>5398.6</v>
      </c>
      <c r="O2" s="4">
        <v>5</v>
      </c>
      <c r="P2" s="11">
        <f>N2*O2</f>
        <v>26993</v>
      </c>
      <c r="Q2" s="3" t="s">
        <v>49</v>
      </c>
      <c r="R2" s="3" t="s">
        <v>50</v>
      </c>
      <c r="S2" s="3" t="s">
        <v>51</v>
      </c>
      <c r="T2" s="3" t="s">
        <v>52</v>
      </c>
      <c r="U2" s="16">
        <v>80</v>
      </c>
      <c r="V2" s="13">
        <f>((U2/100)*5000*60000)</f>
        <v>240000000</v>
      </c>
      <c r="W2">
        <v>4904</v>
      </c>
      <c r="X2">
        <v>2482</v>
      </c>
      <c r="Z2" s="32" t="s">
        <v>45</v>
      </c>
      <c r="AA2" s="32" t="s">
        <v>67</v>
      </c>
    </row>
    <row r="3" spans="1:27" x14ac:dyDescent="0.2">
      <c r="A3" s="3" t="s">
        <v>34</v>
      </c>
      <c r="B3" s="3" t="s">
        <v>42</v>
      </c>
      <c r="C3" s="10" t="s">
        <v>43</v>
      </c>
      <c r="D3" s="3" t="s">
        <v>44</v>
      </c>
      <c r="E3" s="3" t="s">
        <v>6</v>
      </c>
      <c r="F3" s="4">
        <v>15.66</v>
      </c>
      <c r="G3" s="3">
        <v>16</v>
      </c>
      <c r="H3" s="3">
        <v>11607.8</v>
      </c>
      <c r="I3" s="4">
        <v>1</v>
      </c>
      <c r="J3" s="4">
        <f t="shared" ref="J3:J36" si="0">(H3*I3*40)/1000</f>
        <v>464.31200000000001</v>
      </c>
      <c r="K3" s="4">
        <f t="shared" ref="K3:K5" si="1">0.25*J3</f>
        <v>116.078</v>
      </c>
      <c r="L3" s="3">
        <v>16</v>
      </c>
      <c r="M3" s="3">
        <v>443</v>
      </c>
      <c r="N3" s="3">
        <v>1238.0899999999999</v>
      </c>
      <c r="O3" s="4">
        <v>5</v>
      </c>
      <c r="P3" s="11">
        <f t="shared" ref="P3:P5" si="2">N3*O3</f>
        <v>6190.45</v>
      </c>
      <c r="Q3" s="3" t="s">
        <v>53</v>
      </c>
      <c r="R3" s="3" t="s">
        <v>54</v>
      </c>
      <c r="S3" s="3" t="s">
        <v>55</v>
      </c>
      <c r="T3" s="3" t="s">
        <v>56</v>
      </c>
      <c r="U3" s="16">
        <v>70</v>
      </c>
      <c r="V3" s="13">
        <f t="shared" ref="V3:V33" si="3">((U3/100)*5000*60000)</f>
        <v>210000000</v>
      </c>
      <c r="W3">
        <v>2466</v>
      </c>
      <c r="X3">
        <v>1355</v>
      </c>
      <c r="Z3" s="32" t="s">
        <v>46</v>
      </c>
      <c r="AA3" s="32" t="s">
        <v>61</v>
      </c>
    </row>
    <row r="4" spans="1:27" x14ac:dyDescent="0.2">
      <c r="A4" s="3" t="s">
        <v>35</v>
      </c>
      <c r="B4" s="3" t="s">
        <v>42</v>
      </c>
      <c r="C4" s="10" t="s">
        <v>43</v>
      </c>
      <c r="D4" s="3" t="s">
        <v>44</v>
      </c>
      <c r="E4" s="3" t="s">
        <v>7</v>
      </c>
      <c r="F4" s="4">
        <v>15.51</v>
      </c>
      <c r="G4" s="3">
        <v>16</v>
      </c>
      <c r="H4" s="3">
        <v>21102.55</v>
      </c>
      <c r="I4" s="4">
        <v>1</v>
      </c>
      <c r="J4" s="4">
        <f t="shared" si="0"/>
        <v>844.10199999999998</v>
      </c>
      <c r="K4" s="4">
        <f t="shared" si="1"/>
        <v>211.02549999999999</v>
      </c>
      <c r="L4" s="3">
        <v>15</v>
      </c>
      <c r="M4" s="3">
        <v>440</v>
      </c>
      <c r="N4" s="3">
        <v>1010.97</v>
      </c>
      <c r="O4" s="4">
        <v>5</v>
      </c>
      <c r="P4" s="11">
        <f t="shared" si="2"/>
        <v>5054.8500000000004</v>
      </c>
      <c r="Q4" s="3" t="s">
        <v>57</v>
      </c>
      <c r="R4" s="3" t="s">
        <v>58</v>
      </c>
      <c r="S4" s="3" t="s">
        <v>59</v>
      </c>
      <c r="T4" s="3" t="s">
        <v>60</v>
      </c>
      <c r="U4" s="16">
        <v>90</v>
      </c>
      <c r="V4" s="13">
        <f t="shared" si="3"/>
        <v>270000000</v>
      </c>
      <c r="W4">
        <v>3240.5</v>
      </c>
      <c r="X4">
        <v>1804</v>
      </c>
      <c r="Z4" s="32" t="s">
        <v>47</v>
      </c>
      <c r="AA4" s="32"/>
    </row>
    <row r="5" spans="1:27" x14ac:dyDescent="0.2">
      <c r="A5" s="3" t="s">
        <v>36</v>
      </c>
      <c r="B5" s="3" t="s">
        <v>42</v>
      </c>
      <c r="C5" s="10" t="s">
        <v>43</v>
      </c>
      <c r="D5" s="3" t="s">
        <v>44</v>
      </c>
      <c r="E5" s="3" t="s">
        <v>8</v>
      </c>
      <c r="F5" s="4">
        <v>15.45</v>
      </c>
      <c r="G5" s="3">
        <v>16</v>
      </c>
      <c r="H5" s="3">
        <v>21669.599999999999</v>
      </c>
      <c r="I5" s="4">
        <v>1</v>
      </c>
      <c r="J5" s="4">
        <f t="shared" si="0"/>
        <v>866.78399999999999</v>
      </c>
      <c r="K5" s="4">
        <f t="shared" si="1"/>
        <v>216.696</v>
      </c>
      <c r="L5" s="3">
        <v>15</v>
      </c>
      <c r="M5" s="3">
        <v>409</v>
      </c>
      <c r="N5" s="3">
        <v>2220.9499999999998</v>
      </c>
      <c r="O5" s="4">
        <v>5</v>
      </c>
      <c r="P5" s="11">
        <f t="shared" si="2"/>
        <v>11104.75</v>
      </c>
      <c r="Q5" s="3" t="s">
        <v>62</v>
      </c>
      <c r="R5" s="3" t="s">
        <v>63</v>
      </c>
      <c r="S5" s="3" t="s">
        <v>64</v>
      </c>
      <c r="T5" s="3" t="s">
        <v>65</v>
      </c>
      <c r="U5" s="16">
        <v>80</v>
      </c>
      <c r="V5" s="13">
        <f t="shared" si="3"/>
        <v>240000000</v>
      </c>
      <c r="W5">
        <v>3727</v>
      </c>
      <c r="X5">
        <v>2009.5</v>
      </c>
      <c r="Z5" s="32" t="s">
        <v>48</v>
      </c>
      <c r="AA5" s="32"/>
    </row>
    <row r="6" spans="1:27" x14ac:dyDescent="0.2">
      <c r="A6" s="3" t="s">
        <v>89</v>
      </c>
      <c r="B6" s="3" t="s">
        <v>42</v>
      </c>
      <c r="C6" s="3" t="s">
        <v>68</v>
      </c>
      <c r="D6" s="3" t="s">
        <v>69</v>
      </c>
      <c r="E6" s="3" t="s">
        <v>5</v>
      </c>
      <c r="F6" s="4">
        <v>16.510000000000002</v>
      </c>
      <c r="G6" s="3">
        <v>17</v>
      </c>
      <c r="H6" s="3">
        <v>9346.7999999999993</v>
      </c>
      <c r="I6" s="4">
        <v>5</v>
      </c>
      <c r="J6" s="4">
        <f>(H6*I6*40)/1000</f>
        <v>1869.36</v>
      </c>
      <c r="K6" s="4">
        <f>0.25*J6</f>
        <v>467.34</v>
      </c>
      <c r="L6" s="3">
        <v>16</v>
      </c>
      <c r="M6" s="3">
        <v>418</v>
      </c>
      <c r="N6" s="3">
        <v>3584.85</v>
      </c>
      <c r="O6" s="4">
        <v>5</v>
      </c>
      <c r="P6" s="12">
        <f>N6*O6</f>
        <v>17924.25</v>
      </c>
      <c r="Q6" s="3" t="s">
        <v>70</v>
      </c>
      <c r="R6" s="3" t="s">
        <v>71</v>
      </c>
      <c r="S6" s="3" t="s">
        <v>72</v>
      </c>
      <c r="T6" s="3" t="s">
        <v>73</v>
      </c>
      <c r="U6" s="13">
        <v>85</v>
      </c>
      <c r="V6" s="13">
        <f t="shared" si="3"/>
        <v>255000000</v>
      </c>
      <c r="W6">
        <v>2083</v>
      </c>
      <c r="X6">
        <v>1238</v>
      </c>
    </row>
    <row r="7" spans="1:27" x14ac:dyDescent="0.2">
      <c r="A7" s="3" t="s">
        <v>90</v>
      </c>
      <c r="B7" s="3" t="s">
        <v>42</v>
      </c>
      <c r="C7" s="10" t="s">
        <v>68</v>
      </c>
      <c r="D7" s="3" t="s">
        <v>69</v>
      </c>
      <c r="E7" s="3" t="s">
        <v>6</v>
      </c>
      <c r="F7" s="4">
        <v>16.95</v>
      </c>
      <c r="G7" s="3">
        <v>17</v>
      </c>
      <c r="H7" s="3">
        <v>8048.7</v>
      </c>
      <c r="I7" s="4">
        <v>5</v>
      </c>
      <c r="J7" s="4">
        <f t="shared" si="0"/>
        <v>1609.74</v>
      </c>
      <c r="K7" s="4">
        <f t="shared" ref="K7:K41" si="4">0.25*J7</f>
        <v>402.435</v>
      </c>
      <c r="L7" s="3">
        <v>16</v>
      </c>
      <c r="M7" s="3">
        <v>418</v>
      </c>
      <c r="N7" s="3">
        <v>2774.46</v>
      </c>
      <c r="O7" s="4">
        <v>5</v>
      </c>
      <c r="P7" s="12">
        <f t="shared" ref="P7:P33" si="5">N7*O7</f>
        <v>13872.3</v>
      </c>
      <c r="Q7" s="3" t="s">
        <v>74</v>
      </c>
      <c r="R7" s="3" t="s">
        <v>75</v>
      </c>
      <c r="S7" s="3" t="s">
        <v>76</v>
      </c>
      <c r="T7" s="3" t="s">
        <v>77</v>
      </c>
      <c r="U7" s="13">
        <v>65</v>
      </c>
      <c r="V7" s="13">
        <f t="shared" si="3"/>
        <v>195000000</v>
      </c>
      <c r="W7">
        <v>1890.5</v>
      </c>
      <c r="X7">
        <v>1086</v>
      </c>
    </row>
    <row r="8" spans="1:27" x14ac:dyDescent="0.2">
      <c r="A8" s="3" t="s">
        <v>91</v>
      </c>
      <c r="B8" s="3" t="s">
        <v>42</v>
      </c>
      <c r="C8" s="10" t="s">
        <v>78</v>
      </c>
      <c r="D8" s="3" t="s">
        <v>69</v>
      </c>
      <c r="E8" s="3" t="s">
        <v>7</v>
      </c>
      <c r="F8" s="4">
        <v>17.579999999999998</v>
      </c>
      <c r="G8" s="3">
        <v>18</v>
      </c>
      <c r="H8" s="3">
        <v>5842.9</v>
      </c>
      <c r="I8" s="4">
        <v>5</v>
      </c>
      <c r="J8" s="4">
        <f t="shared" si="0"/>
        <v>1168.58</v>
      </c>
      <c r="K8" s="4">
        <f t="shared" si="4"/>
        <v>292.14499999999998</v>
      </c>
      <c r="L8" s="3">
        <v>17</v>
      </c>
      <c r="M8" s="3">
        <v>406</v>
      </c>
      <c r="N8" s="3">
        <v>2851.82</v>
      </c>
      <c r="O8" s="4">
        <v>5</v>
      </c>
      <c r="P8" s="12">
        <f t="shared" si="5"/>
        <v>14259.1</v>
      </c>
      <c r="Q8" s="3" t="s">
        <v>79</v>
      </c>
      <c r="R8" s="3" t="s">
        <v>80</v>
      </c>
      <c r="S8" s="3" t="s">
        <v>81</v>
      </c>
      <c r="T8" s="3" t="s">
        <v>82</v>
      </c>
      <c r="U8" s="13">
        <v>50</v>
      </c>
      <c r="V8" s="13">
        <f t="shared" si="3"/>
        <v>150000000</v>
      </c>
      <c r="W8">
        <v>2024.5</v>
      </c>
      <c r="X8">
        <v>1213</v>
      </c>
    </row>
    <row r="9" spans="1:27" x14ac:dyDescent="0.2">
      <c r="A9" s="3" t="s">
        <v>92</v>
      </c>
      <c r="B9" s="3" t="s">
        <v>42</v>
      </c>
      <c r="C9" s="10" t="s">
        <v>78</v>
      </c>
      <c r="D9" s="3" t="s">
        <v>69</v>
      </c>
      <c r="E9" s="3" t="s">
        <v>8</v>
      </c>
      <c r="F9" s="4">
        <v>17.46</v>
      </c>
      <c r="G9" s="3">
        <v>18</v>
      </c>
      <c r="H9" s="3">
        <v>1755.6</v>
      </c>
      <c r="I9" s="4">
        <v>5</v>
      </c>
      <c r="J9" s="4">
        <f t="shared" si="0"/>
        <v>351.12</v>
      </c>
      <c r="K9" s="4">
        <f t="shared" si="4"/>
        <v>87.78</v>
      </c>
      <c r="L9" s="3">
        <v>19</v>
      </c>
      <c r="M9" s="3">
        <v>438</v>
      </c>
      <c r="N9" s="3">
        <v>1714.26</v>
      </c>
      <c r="O9" s="4">
        <v>5</v>
      </c>
      <c r="P9" s="12">
        <f t="shared" si="5"/>
        <v>8571.2999999999993</v>
      </c>
      <c r="Q9" s="3" t="s">
        <v>83</v>
      </c>
      <c r="R9" s="3" t="s">
        <v>84</v>
      </c>
      <c r="S9" s="3" t="s">
        <v>85</v>
      </c>
      <c r="T9" s="3" t="s">
        <v>86</v>
      </c>
      <c r="U9" s="13">
        <v>65</v>
      </c>
      <c r="V9" s="13">
        <f t="shared" si="3"/>
        <v>195000000</v>
      </c>
      <c r="W9">
        <v>2105</v>
      </c>
      <c r="X9">
        <v>1217</v>
      </c>
    </row>
    <row r="10" spans="1:27" x14ac:dyDescent="0.2">
      <c r="A10" s="3" t="s">
        <v>101</v>
      </c>
      <c r="B10" s="3" t="s">
        <v>42</v>
      </c>
      <c r="C10" s="10" t="s">
        <v>105</v>
      </c>
      <c r="D10" s="3" t="s">
        <v>106</v>
      </c>
      <c r="E10" s="3" t="s">
        <v>5</v>
      </c>
      <c r="F10" s="4">
        <v>16.25</v>
      </c>
      <c r="G10" s="3">
        <v>17</v>
      </c>
      <c r="H10" s="3">
        <v>3684.69</v>
      </c>
      <c r="I10" s="4">
        <v>4</v>
      </c>
      <c r="J10" s="4">
        <f t="shared" si="0"/>
        <v>589.55039999999997</v>
      </c>
      <c r="K10" s="4">
        <f t="shared" si="4"/>
        <v>147.38759999999999</v>
      </c>
      <c r="L10" s="3">
        <v>15</v>
      </c>
      <c r="M10" s="3">
        <v>418</v>
      </c>
      <c r="N10" s="3">
        <v>5759.83</v>
      </c>
      <c r="O10" s="4">
        <v>3</v>
      </c>
      <c r="P10" s="12">
        <f t="shared" si="5"/>
        <v>17279.489999999998</v>
      </c>
      <c r="Q10" s="3" t="s">
        <v>116</v>
      </c>
      <c r="R10" s="3" t="s">
        <v>117</v>
      </c>
      <c r="S10" s="3" t="s">
        <v>118</v>
      </c>
      <c r="T10" s="3" t="s">
        <v>119</v>
      </c>
      <c r="U10" s="13">
        <v>90</v>
      </c>
      <c r="V10" s="13">
        <f t="shared" si="3"/>
        <v>270000000</v>
      </c>
      <c r="W10">
        <v>2867</v>
      </c>
      <c r="X10">
        <v>1519</v>
      </c>
    </row>
    <row r="11" spans="1:27" x14ac:dyDescent="0.2">
      <c r="A11" s="3" t="s">
        <v>102</v>
      </c>
      <c r="B11" s="3" t="s">
        <v>42</v>
      </c>
      <c r="C11" s="10" t="s">
        <v>105</v>
      </c>
      <c r="D11" s="3" t="s">
        <v>106</v>
      </c>
      <c r="E11" s="3" t="s">
        <v>6</v>
      </c>
      <c r="F11" s="4">
        <v>16.260000000000002</v>
      </c>
      <c r="G11" s="3">
        <v>17</v>
      </c>
      <c r="H11" s="3">
        <v>3868.46</v>
      </c>
      <c r="I11" s="4">
        <v>4</v>
      </c>
      <c r="J11" s="25">
        <f t="shared" si="0"/>
        <v>618.95359999999994</v>
      </c>
      <c r="K11" s="25">
        <f t="shared" si="4"/>
        <v>154.73839999999998</v>
      </c>
      <c r="L11" s="3">
        <v>15</v>
      </c>
      <c r="M11" s="3">
        <v>432</v>
      </c>
      <c r="N11" s="3">
        <v>12120.67</v>
      </c>
      <c r="O11" s="4">
        <v>3</v>
      </c>
      <c r="P11" s="3">
        <f t="shared" si="5"/>
        <v>36362.01</v>
      </c>
      <c r="Q11" s="3" t="s">
        <v>120</v>
      </c>
      <c r="R11" s="3" t="s">
        <v>121</v>
      </c>
      <c r="S11" s="3" t="s">
        <v>122</v>
      </c>
      <c r="T11" s="3" t="s">
        <v>123</v>
      </c>
      <c r="U11" s="3">
        <v>90</v>
      </c>
      <c r="V11" s="13">
        <f t="shared" si="3"/>
        <v>270000000</v>
      </c>
      <c r="W11">
        <v>2268</v>
      </c>
      <c r="X11">
        <v>1272</v>
      </c>
    </row>
    <row r="12" spans="1:27" x14ac:dyDescent="0.2">
      <c r="A12" s="3" t="s">
        <v>103</v>
      </c>
      <c r="B12" s="3" t="s">
        <v>42</v>
      </c>
      <c r="C12" s="10" t="s">
        <v>105</v>
      </c>
      <c r="D12" s="3" t="s">
        <v>106</v>
      </c>
      <c r="E12" s="3" t="s">
        <v>7</v>
      </c>
      <c r="F12" s="4">
        <v>17.309999999999999</v>
      </c>
      <c r="G12" s="3">
        <v>17</v>
      </c>
      <c r="H12" s="3">
        <v>1984.42</v>
      </c>
      <c r="I12" s="4">
        <v>4</v>
      </c>
      <c r="J12" s="25">
        <f t="shared" si="0"/>
        <v>317.50720000000001</v>
      </c>
      <c r="K12" s="25">
        <f t="shared" si="4"/>
        <v>79.376800000000003</v>
      </c>
      <c r="L12" s="3">
        <v>16</v>
      </c>
      <c r="M12" s="3">
        <v>434</v>
      </c>
      <c r="N12" s="3">
        <v>3697.71</v>
      </c>
      <c r="O12" s="4">
        <v>3</v>
      </c>
      <c r="P12" s="3">
        <f t="shared" si="5"/>
        <v>11093.130000000001</v>
      </c>
      <c r="Q12" s="3" t="s">
        <v>124</v>
      </c>
      <c r="R12" s="3" t="s">
        <v>125</v>
      </c>
      <c r="S12" s="3" t="s">
        <v>126</v>
      </c>
      <c r="T12" s="3" t="s">
        <v>127</v>
      </c>
      <c r="U12" s="3">
        <v>70</v>
      </c>
      <c r="V12" s="13">
        <f t="shared" si="3"/>
        <v>210000000</v>
      </c>
      <c r="W12">
        <v>1891</v>
      </c>
      <c r="X12">
        <v>1092</v>
      </c>
    </row>
    <row r="13" spans="1:27" x14ac:dyDescent="0.2">
      <c r="A13" s="3" t="s">
        <v>104</v>
      </c>
      <c r="B13" s="3" t="s">
        <v>42</v>
      </c>
      <c r="C13" s="10" t="s">
        <v>105</v>
      </c>
      <c r="D13" s="3" t="s">
        <v>106</v>
      </c>
      <c r="E13" s="3" t="s">
        <v>8</v>
      </c>
      <c r="F13" s="4">
        <v>16.95</v>
      </c>
      <c r="G13" s="3">
        <v>17</v>
      </c>
      <c r="H13" s="3">
        <v>1560.72</v>
      </c>
      <c r="I13" s="4">
        <v>4</v>
      </c>
      <c r="J13" s="25">
        <f t="shared" si="0"/>
        <v>249.71520000000001</v>
      </c>
      <c r="K13" s="25">
        <f t="shared" si="4"/>
        <v>62.428800000000003</v>
      </c>
      <c r="L13" s="3">
        <v>16</v>
      </c>
      <c r="M13" s="3">
        <v>405</v>
      </c>
      <c r="N13" s="3">
        <v>6770.66</v>
      </c>
      <c r="O13" s="4">
        <v>3</v>
      </c>
      <c r="P13" s="3">
        <f t="shared" si="5"/>
        <v>20311.98</v>
      </c>
      <c r="Q13" s="3" t="s">
        <v>128</v>
      </c>
      <c r="R13" s="3" t="s">
        <v>129</v>
      </c>
      <c r="S13" s="3" t="s">
        <v>130</v>
      </c>
      <c r="T13" s="3" t="s">
        <v>131</v>
      </c>
      <c r="U13" s="3">
        <v>65</v>
      </c>
      <c r="V13" s="13">
        <f t="shared" si="3"/>
        <v>195000000</v>
      </c>
      <c r="W13">
        <v>1825</v>
      </c>
      <c r="X13">
        <v>1082.5</v>
      </c>
    </row>
    <row r="14" spans="1:27" x14ac:dyDescent="0.2">
      <c r="A14" s="13" t="s">
        <v>133</v>
      </c>
      <c r="B14" s="13" t="s">
        <v>42</v>
      </c>
      <c r="C14" s="31" t="s">
        <v>137</v>
      </c>
      <c r="D14" s="13" t="s">
        <v>138</v>
      </c>
      <c r="E14" s="13" t="s">
        <v>5</v>
      </c>
      <c r="F14" s="25">
        <v>16.11</v>
      </c>
      <c r="G14" s="13">
        <v>16</v>
      </c>
      <c r="H14" s="13">
        <v>4208.1099999999997</v>
      </c>
      <c r="I14" s="4">
        <v>3</v>
      </c>
      <c r="J14" s="25">
        <f t="shared" si="0"/>
        <v>504.97319999999996</v>
      </c>
      <c r="K14" s="25">
        <f t="shared" si="4"/>
        <v>126.24329999999999</v>
      </c>
      <c r="L14" s="3">
        <v>15</v>
      </c>
      <c r="M14" s="3">
        <v>455</v>
      </c>
      <c r="N14" s="3">
        <v>3504.81</v>
      </c>
      <c r="O14" s="34">
        <v>5</v>
      </c>
      <c r="P14" s="3">
        <f>N14*O14</f>
        <v>17524.05</v>
      </c>
      <c r="Q14" s="3" t="s">
        <v>139</v>
      </c>
      <c r="R14" s="3" t="s">
        <v>149</v>
      </c>
      <c r="S14" s="3" t="s">
        <v>150</v>
      </c>
      <c r="T14" s="3" t="s">
        <v>151</v>
      </c>
      <c r="U14" s="3">
        <v>100</v>
      </c>
      <c r="V14" s="3">
        <f t="shared" si="3"/>
        <v>300000000</v>
      </c>
      <c r="W14">
        <v>2745</v>
      </c>
      <c r="X14">
        <v>1595</v>
      </c>
    </row>
    <row r="15" spans="1:27" x14ac:dyDescent="0.2">
      <c r="A15" s="13" t="s">
        <v>134</v>
      </c>
      <c r="B15" s="13" t="s">
        <v>42</v>
      </c>
      <c r="C15" s="31" t="s">
        <v>137</v>
      </c>
      <c r="D15" s="13" t="s">
        <v>138</v>
      </c>
      <c r="E15" s="13" t="s">
        <v>6</v>
      </c>
      <c r="F15" s="25">
        <v>15.8</v>
      </c>
      <c r="G15" s="13">
        <v>16</v>
      </c>
      <c r="H15" s="13">
        <v>3968.77</v>
      </c>
      <c r="I15" s="4">
        <v>3</v>
      </c>
      <c r="J15" s="25">
        <f t="shared" si="0"/>
        <v>476.25239999999997</v>
      </c>
      <c r="K15" s="25">
        <f t="shared" si="4"/>
        <v>119.06309999999999</v>
      </c>
      <c r="L15" s="3">
        <v>15</v>
      </c>
      <c r="M15" s="3">
        <v>461</v>
      </c>
      <c r="N15" s="3">
        <v>3461.84</v>
      </c>
      <c r="O15" s="34">
        <v>5</v>
      </c>
      <c r="P15" s="3">
        <f t="shared" si="5"/>
        <v>17309.2</v>
      </c>
      <c r="Q15" s="3" t="s">
        <v>140</v>
      </c>
      <c r="R15" s="3" t="s">
        <v>152</v>
      </c>
      <c r="S15" s="3" t="s">
        <v>153</v>
      </c>
      <c r="T15" s="3" t="s">
        <v>154</v>
      </c>
      <c r="U15" s="3">
        <v>100</v>
      </c>
      <c r="V15" s="3">
        <f t="shared" si="3"/>
        <v>300000000</v>
      </c>
      <c r="W15">
        <v>2308</v>
      </c>
      <c r="X15">
        <v>1268</v>
      </c>
    </row>
    <row r="16" spans="1:27" x14ac:dyDescent="0.2">
      <c r="A16" s="13" t="s">
        <v>135</v>
      </c>
      <c r="B16" s="13" t="s">
        <v>42</v>
      </c>
      <c r="C16" s="31" t="s">
        <v>137</v>
      </c>
      <c r="D16" s="13" t="s">
        <v>138</v>
      </c>
      <c r="E16" s="13" t="s">
        <v>7</v>
      </c>
      <c r="F16" s="25">
        <v>16.46</v>
      </c>
      <c r="G16" s="13">
        <v>16</v>
      </c>
      <c r="H16" s="13">
        <v>2638.25</v>
      </c>
      <c r="I16" s="4">
        <v>3</v>
      </c>
      <c r="J16" s="25">
        <f t="shared" si="0"/>
        <v>316.58999999999997</v>
      </c>
      <c r="K16" s="25">
        <f t="shared" si="4"/>
        <v>79.147499999999994</v>
      </c>
      <c r="L16" s="3">
        <v>15</v>
      </c>
      <c r="M16" s="3">
        <v>437</v>
      </c>
      <c r="N16" s="3">
        <v>4714.5</v>
      </c>
      <c r="O16" s="34">
        <v>5</v>
      </c>
      <c r="P16" s="3">
        <f t="shared" si="5"/>
        <v>23572.5</v>
      </c>
      <c r="Q16" s="3" t="s">
        <v>141</v>
      </c>
      <c r="R16" s="3" t="s">
        <v>143</v>
      </c>
      <c r="S16" s="3" t="s">
        <v>144</v>
      </c>
      <c r="T16" s="3" t="s">
        <v>145</v>
      </c>
      <c r="U16" s="3">
        <v>90</v>
      </c>
      <c r="V16" s="3">
        <f t="shared" si="3"/>
        <v>270000000</v>
      </c>
      <c r="W16">
        <v>2447</v>
      </c>
      <c r="X16">
        <v>1397</v>
      </c>
    </row>
    <row r="17" spans="1:24" x14ac:dyDescent="0.2">
      <c r="A17" s="13" t="s">
        <v>136</v>
      </c>
      <c r="B17" s="13" t="s">
        <v>42</v>
      </c>
      <c r="C17" s="31" t="s">
        <v>137</v>
      </c>
      <c r="D17" s="13" t="s">
        <v>138</v>
      </c>
      <c r="E17" s="13" t="s">
        <v>8</v>
      </c>
      <c r="F17" s="25">
        <v>15.82</v>
      </c>
      <c r="G17" s="13">
        <v>16</v>
      </c>
      <c r="H17" s="13">
        <v>4557.1400000000003</v>
      </c>
      <c r="I17" s="4">
        <v>3</v>
      </c>
      <c r="J17" s="25">
        <f t="shared" si="0"/>
        <v>546.85680000000002</v>
      </c>
      <c r="K17" s="25">
        <f t="shared" si="4"/>
        <v>136.71420000000001</v>
      </c>
      <c r="L17" s="3">
        <v>15</v>
      </c>
      <c r="M17" s="3">
        <v>478</v>
      </c>
      <c r="N17" s="3">
        <v>4142.34</v>
      </c>
      <c r="O17" s="34">
        <v>5</v>
      </c>
      <c r="P17" s="3">
        <f t="shared" si="5"/>
        <v>20711.7</v>
      </c>
      <c r="Q17" s="3" t="s">
        <v>142</v>
      </c>
      <c r="R17" s="3" t="s">
        <v>146</v>
      </c>
      <c r="S17" s="3" t="s">
        <v>147</v>
      </c>
      <c r="T17" s="3" t="s">
        <v>148</v>
      </c>
      <c r="U17" s="3">
        <v>90</v>
      </c>
      <c r="V17" s="3">
        <f t="shared" si="3"/>
        <v>270000000</v>
      </c>
      <c r="W17">
        <v>2411.5</v>
      </c>
      <c r="X17">
        <v>1229</v>
      </c>
    </row>
    <row r="18" spans="1:24" x14ac:dyDescent="0.2">
      <c r="A18" s="13" t="s">
        <v>155</v>
      </c>
      <c r="B18" s="3" t="s">
        <v>42</v>
      </c>
      <c r="C18" s="3" t="s">
        <v>159</v>
      </c>
      <c r="D18" s="3" t="s">
        <v>160</v>
      </c>
      <c r="E18" s="13" t="s">
        <v>5</v>
      </c>
      <c r="F18" s="4">
        <v>16.53</v>
      </c>
      <c r="G18" s="3">
        <v>16</v>
      </c>
      <c r="H18" s="3">
        <v>2708.48</v>
      </c>
      <c r="I18" s="4">
        <v>3</v>
      </c>
      <c r="J18" s="3">
        <f t="shared" si="0"/>
        <v>325.01760000000002</v>
      </c>
      <c r="K18" s="4">
        <f t="shared" si="4"/>
        <v>81.254400000000004</v>
      </c>
      <c r="L18" s="3">
        <v>16</v>
      </c>
      <c r="M18" s="3">
        <v>475</v>
      </c>
      <c r="N18" s="3">
        <v>2243.56</v>
      </c>
      <c r="O18" s="34">
        <v>5</v>
      </c>
      <c r="P18" s="3">
        <f t="shared" si="5"/>
        <v>11217.8</v>
      </c>
      <c r="Q18" s="3" t="s">
        <v>161</v>
      </c>
      <c r="R18" s="3" t="s">
        <v>168</v>
      </c>
      <c r="S18" s="3" t="s">
        <v>169</v>
      </c>
      <c r="T18" s="3" t="s">
        <v>170</v>
      </c>
      <c r="U18" s="3">
        <v>80</v>
      </c>
      <c r="V18" s="3">
        <f t="shared" si="3"/>
        <v>240000000</v>
      </c>
      <c r="W18">
        <v>1428</v>
      </c>
      <c r="X18">
        <v>834</v>
      </c>
    </row>
    <row r="19" spans="1:24" x14ac:dyDescent="0.2">
      <c r="A19" s="3" t="s">
        <v>156</v>
      </c>
      <c r="B19" s="3" t="s">
        <v>42</v>
      </c>
      <c r="C19" s="3" t="s">
        <v>159</v>
      </c>
      <c r="D19" s="3" t="s">
        <v>160</v>
      </c>
      <c r="E19" s="13" t="s">
        <v>6</v>
      </c>
      <c r="F19" s="4">
        <v>16.3</v>
      </c>
      <c r="G19" s="3">
        <v>16</v>
      </c>
      <c r="H19" s="3">
        <v>2957.79</v>
      </c>
      <c r="I19" s="4">
        <v>3</v>
      </c>
      <c r="J19" s="3">
        <f>(H19*I19*40)/1000</f>
        <v>354.93479999999994</v>
      </c>
      <c r="K19" s="4">
        <f t="shared" si="4"/>
        <v>88.733699999999985</v>
      </c>
      <c r="L19" s="3">
        <v>16</v>
      </c>
      <c r="M19" s="3">
        <v>476</v>
      </c>
      <c r="N19" s="3">
        <v>2418.21</v>
      </c>
      <c r="O19" s="34">
        <v>5</v>
      </c>
      <c r="P19" s="3">
        <f t="shared" si="5"/>
        <v>12091.05</v>
      </c>
      <c r="Q19" s="3" t="s">
        <v>162</v>
      </c>
      <c r="R19" s="3" t="s">
        <v>171</v>
      </c>
      <c r="S19" s="3" t="s">
        <v>172</v>
      </c>
      <c r="T19" s="3" t="s">
        <v>173</v>
      </c>
      <c r="U19" s="3">
        <v>85</v>
      </c>
      <c r="V19" s="3">
        <f t="shared" si="3"/>
        <v>255000000</v>
      </c>
      <c r="W19">
        <v>1624</v>
      </c>
      <c r="X19">
        <v>949</v>
      </c>
    </row>
    <row r="20" spans="1:24" x14ac:dyDescent="0.2">
      <c r="A20" s="3" t="s">
        <v>157</v>
      </c>
      <c r="B20" s="3" t="s">
        <v>42</v>
      </c>
      <c r="C20" s="3" t="s">
        <v>159</v>
      </c>
      <c r="D20" s="3" t="s">
        <v>160</v>
      </c>
      <c r="E20" s="13" t="s">
        <v>7</v>
      </c>
      <c r="F20" s="4">
        <v>16.25</v>
      </c>
      <c r="G20" s="3">
        <v>16</v>
      </c>
      <c r="H20" s="3">
        <v>4241.93</v>
      </c>
      <c r="I20" s="4">
        <v>3</v>
      </c>
      <c r="J20" s="3">
        <f>(H20*I20*40)/1000</f>
        <v>509.03160000000003</v>
      </c>
      <c r="K20" s="4">
        <f t="shared" si="4"/>
        <v>127.25790000000001</v>
      </c>
      <c r="L20" s="3">
        <v>16</v>
      </c>
      <c r="M20" s="3">
        <v>476</v>
      </c>
      <c r="N20" s="3">
        <v>2473.1799999999998</v>
      </c>
      <c r="O20" s="34">
        <v>5</v>
      </c>
      <c r="P20" s="3">
        <f t="shared" si="5"/>
        <v>12365.9</v>
      </c>
      <c r="Q20" s="3" t="s">
        <v>163</v>
      </c>
      <c r="R20" s="44" t="s">
        <v>174</v>
      </c>
      <c r="S20" s="44" t="s">
        <v>175</v>
      </c>
      <c r="T20" s="44" t="s">
        <v>176</v>
      </c>
      <c r="U20" s="3">
        <v>95</v>
      </c>
      <c r="V20" s="3">
        <f t="shared" si="3"/>
        <v>285000000</v>
      </c>
      <c r="W20">
        <v>1784</v>
      </c>
      <c r="X20">
        <v>1020</v>
      </c>
    </row>
    <row r="21" spans="1:24" x14ac:dyDescent="0.2">
      <c r="A21" s="3" t="s">
        <v>158</v>
      </c>
      <c r="B21" s="3" t="s">
        <v>42</v>
      </c>
      <c r="C21" s="3" t="s">
        <v>105</v>
      </c>
      <c r="D21" s="3" t="s">
        <v>160</v>
      </c>
      <c r="E21" s="13" t="s">
        <v>8</v>
      </c>
      <c r="F21" s="4">
        <v>16.8</v>
      </c>
      <c r="G21" s="3">
        <v>16</v>
      </c>
      <c r="H21" s="3">
        <v>2778.77</v>
      </c>
      <c r="I21" s="4">
        <v>3</v>
      </c>
      <c r="J21" s="3">
        <f t="shared" si="0"/>
        <v>333.45239999999995</v>
      </c>
      <c r="K21" s="4">
        <f t="shared" si="4"/>
        <v>83.363099999999989</v>
      </c>
      <c r="L21" s="3">
        <v>16</v>
      </c>
      <c r="M21" s="3">
        <v>487</v>
      </c>
      <c r="N21" s="3">
        <v>1445.43</v>
      </c>
      <c r="O21" s="34">
        <v>5</v>
      </c>
      <c r="P21" s="3">
        <f t="shared" si="5"/>
        <v>7227.1500000000005</v>
      </c>
      <c r="Q21" s="3" t="s">
        <v>164</v>
      </c>
      <c r="R21" s="44" t="s">
        <v>165</v>
      </c>
      <c r="S21" s="44" t="s">
        <v>166</v>
      </c>
      <c r="T21" s="44" t="s">
        <v>167</v>
      </c>
      <c r="U21" s="3">
        <v>85</v>
      </c>
      <c r="V21" s="3">
        <f t="shared" si="3"/>
        <v>255000000</v>
      </c>
      <c r="W21">
        <v>1386</v>
      </c>
      <c r="X21">
        <v>824</v>
      </c>
    </row>
    <row r="22" spans="1:24" x14ac:dyDescent="0.2">
      <c r="A22" s="3" t="s">
        <v>179</v>
      </c>
      <c r="B22" s="3" t="s">
        <v>42</v>
      </c>
      <c r="C22" s="3" t="s">
        <v>178</v>
      </c>
      <c r="D22" s="3" t="s">
        <v>183</v>
      </c>
      <c r="E22" s="3" t="s">
        <v>5</v>
      </c>
      <c r="F22" s="4">
        <v>15.84</v>
      </c>
      <c r="G22" s="3">
        <v>16</v>
      </c>
      <c r="H22" s="3">
        <v>3954.88</v>
      </c>
      <c r="I22" s="4">
        <v>5</v>
      </c>
      <c r="J22" s="3">
        <f t="shared" si="0"/>
        <v>790.976</v>
      </c>
      <c r="K22" s="4">
        <f t="shared" si="4"/>
        <v>197.744</v>
      </c>
      <c r="L22" s="3">
        <v>15</v>
      </c>
      <c r="M22" s="3">
        <v>495</v>
      </c>
      <c r="N22" s="3">
        <v>974.84</v>
      </c>
      <c r="O22" s="34">
        <v>5</v>
      </c>
      <c r="P22" s="3">
        <f t="shared" si="5"/>
        <v>4874.2</v>
      </c>
      <c r="Q22" s="3" t="s">
        <v>188</v>
      </c>
      <c r="R22" s="44" t="s">
        <v>189</v>
      </c>
      <c r="S22" s="44" t="s">
        <v>190</v>
      </c>
      <c r="T22" s="44" t="s">
        <v>191</v>
      </c>
      <c r="U22" s="3">
        <v>95</v>
      </c>
      <c r="V22" s="3">
        <f t="shared" si="3"/>
        <v>285000000</v>
      </c>
      <c r="W22">
        <v>2414</v>
      </c>
      <c r="X22">
        <v>1325</v>
      </c>
    </row>
    <row r="23" spans="1:24" x14ac:dyDescent="0.2">
      <c r="A23" s="3" t="s">
        <v>180</v>
      </c>
      <c r="B23" s="3" t="s">
        <v>42</v>
      </c>
      <c r="C23" s="3" t="s">
        <v>178</v>
      </c>
      <c r="D23" s="3" t="s">
        <v>183</v>
      </c>
      <c r="E23" s="3" t="s">
        <v>6</v>
      </c>
      <c r="F23" s="4">
        <v>16.75</v>
      </c>
      <c r="G23" s="3">
        <v>17</v>
      </c>
      <c r="H23" s="3">
        <v>2107.08</v>
      </c>
      <c r="I23" s="4">
        <v>5</v>
      </c>
      <c r="J23" s="3">
        <f t="shared" si="0"/>
        <v>421.416</v>
      </c>
      <c r="K23" s="4">
        <f t="shared" si="4"/>
        <v>105.354</v>
      </c>
      <c r="L23" s="3">
        <v>16</v>
      </c>
      <c r="M23" s="3">
        <v>442</v>
      </c>
      <c r="N23" s="3">
        <v>2704.15</v>
      </c>
      <c r="O23" s="34">
        <v>5</v>
      </c>
      <c r="P23" s="3">
        <f t="shared" si="5"/>
        <v>13520.75</v>
      </c>
      <c r="Q23" s="3" t="s">
        <v>192</v>
      </c>
      <c r="R23" s="44" t="s">
        <v>193</v>
      </c>
      <c r="S23" s="44" t="s">
        <v>194</v>
      </c>
      <c r="T23" s="44" t="s">
        <v>195</v>
      </c>
      <c r="U23" s="3">
        <v>95</v>
      </c>
      <c r="V23" s="3">
        <f t="shared" si="3"/>
        <v>285000000</v>
      </c>
      <c r="W23">
        <v>2120</v>
      </c>
      <c r="X23">
        <v>1227</v>
      </c>
    </row>
    <row r="24" spans="1:24" x14ac:dyDescent="0.2">
      <c r="A24" s="3" t="s">
        <v>181</v>
      </c>
      <c r="B24" s="3" t="s">
        <v>42</v>
      </c>
      <c r="C24" s="3" t="s">
        <v>178</v>
      </c>
      <c r="D24" s="3" t="s">
        <v>183</v>
      </c>
      <c r="E24" s="3" t="s">
        <v>7</v>
      </c>
      <c r="F24" s="4">
        <v>16.420000000000002</v>
      </c>
      <c r="G24" s="3">
        <v>17</v>
      </c>
      <c r="H24" s="3">
        <v>3356.35</v>
      </c>
      <c r="I24" s="4">
        <v>5</v>
      </c>
      <c r="J24" s="3">
        <f t="shared" si="0"/>
        <v>671.27</v>
      </c>
      <c r="K24" s="4">
        <f t="shared" si="4"/>
        <v>167.8175</v>
      </c>
      <c r="L24" s="3">
        <v>15</v>
      </c>
      <c r="M24" s="3">
        <v>476</v>
      </c>
      <c r="N24" s="3">
        <v>845.95</v>
      </c>
      <c r="O24" s="34">
        <v>5</v>
      </c>
      <c r="P24" s="3">
        <f t="shared" si="5"/>
        <v>4229.75</v>
      </c>
      <c r="Q24" s="3" t="s">
        <v>196</v>
      </c>
      <c r="R24" s="44" t="s">
        <v>197</v>
      </c>
      <c r="S24" s="44" t="s">
        <v>198</v>
      </c>
      <c r="T24" s="44" t="s">
        <v>199</v>
      </c>
      <c r="U24" s="3">
        <v>90</v>
      </c>
      <c r="V24" s="3">
        <f t="shared" si="3"/>
        <v>270000000</v>
      </c>
      <c r="W24">
        <v>1340</v>
      </c>
      <c r="X24">
        <v>812</v>
      </c>
    </row>
    <row r="25" spans="1:24" x14ac:dyDescent="0.2">
      <c r="A25" s="3" t="s">
        <v>182</v>
      </c>
      <c r="B25" s="3" t="s">
        <v>42</v>
      </c>
      <c r="C25" s="3" t="s">
        <v>178</v>
      </c>
      <c r="D25" s="3" t="s">
        <v>183</v>
      </c>
      <c r="E25" s="3" t="s">
        <v>8</v>
      </c>
      <c r="F25" s="4">
        <v>16.510000000000002</v>
      </c>
      <c r="G25" s="3">
        <v>17</v>
      </c>
      <c r="H25" s="3">
        <v>3307.12</v>
      </c>
      <c r="I25" s="4">
        <v>5</v>
      </c>
      <c r="J25" s="3">
        <f t="shared" si="0"/>
        <v>661.42399999999998</v>
      </c>
      <c r="K25" s="4">
        <f t="shared" si="4"/>
        <v>165.35599999999999</v>
      </c>
      <c r="L25" s="3">
        <v>15</v>
      </c>
      <c r="M25" s="3">
        <v>478</v>
      </c>
      <c r="N25" s="3">
        <v>1158.99</v>
      </c>
      <c r="O25" s="34">
        <v>5</v>
      </c>
      <c r="P25" s="3">
        <f t="shared" si="5"/>
        <v>5794.95</v>
      </c>
      <c r="Q25" s="3" t="s">
        <v>200</v>
      </c>
      <c r="R25" s="44" t="s">
        <v>201</v>
      </c>
      <c r="S25" s="44" t="s">
        <v>202</v>
      </c>
      <c r="T25" s="44" t="s">
        <v>203</v>
      </c>
      <c r="U25" s="3">
        <v>95</v>
      </c>
      <c r="V25" s="3">
        <f t="shared" si="3"/>
        <v>285000000</v>
      </c>
      <c r="W25">
        <v>1547.5</v>
      </c>
      <c r="X25">
        <v>899</v>
      </c>
    </row>
    <row r="26" spans="1:24" s="41" customFormat="1" x14ac:dyDescent="0.2">
      <c r="A26" s="39" t="s">
        <v>204</v>
      </c>
      <c r="B26" s="39" t="s">
        <v>42</v>
      </c>
      <c r="C26" s="39" t="s">
        <v>208</v>
      </c>
      <c r="D26" s="39" t="s">
        <v>209</v>
      </c>
      <c r="E26" s="39" t="s">
        <v>5</v>
      </c>
      <c r="F26" s="40">
        <v>16.670000000000002</v>
      </c>
      <c r="G26" s="39">
        <v>17</v>
      </c>
      <c r="H26" s="39">
        <v>2303.86</v>
      </c>
      <c r="I26" s="40">
        <v>4</v>
      </c>
      <c r="J26" s="39">
        <f t="shared" si="0"/>
        <v>368.61760000000004</v>
      </c>
      <c r="K26" s="40">
        <f t="shared" si="4"/>
        <v>92.15440000000001</v>
      </c>
      <c r="L26" s="39">
        <v>16</v>
      </c>
      <c r="M26" s="39">
        <v>488</v>
      </c>
      <c r="N26" s="39">
        <v>1331.67</v>
      </c>
      <c r="O26" s="42">
        <v>10</v>
      </c>
      <c r="P26" s="39">
        <f t="shared" si="5"/>
        <v>13316.7</v>
      </c>
      <c r="Q26" s="39" t="s">
        <v>210</v>
      </c>
      <c r="R26" s="44" t="s">
        <v>211</v>
      </c>
      <c r="S26" s="44" t="s">
        <v>212</v>
      </c>
      <c r="T26" s="44" t="s">
        <v>213</v>
      </c>
      <c r="U26" s="39">
        <v>95</v>
      </c>
      <c r="V26" s="39">
        <f t="shared" si="3"/>
        <v>285000000</v>
      </c>
      <c r="W26">
        <v>1655</v>
      </c>
      <c r="X26">
        <v>2030</v>
      </c>
    </row>
    <row r="27" spans="1:24" s="41" customFormat="1" x14ac:dyDescent="0.2">
      <c r="A27" s="39" t="s">
        <v>205</v>
      </c>
      <c r="B27" s="39" t="s">
        <v>42</v>
      </c>
      <c r="C27" s="39" t="s">
        <v>208</v>
      </c>
      <c r="D27" s="39" t="s">
        <v>209</v>
      </c>
      <c r="E27" s="39" t="s">
        <v>6</v>
      </c>
      <c r="F27" s="40">
        <v>16.21</v>
      </c>
      <c r="G27" s="39">
        <v>17</v>
      </c>
      <c r="H27" s="39">
        <v>2425.5100000000002</v>
      </c>
      <c r="I27" s="40">
        <v>4</v>
      </c>
      <c r="J27" s="39">
        <f t="shared" si="0"/>
        <v>388.08160000000004</v>
      </c>
      <c r="K27" s="40">
        <f t="shared" si="4"/>
        <v>97.020400000000009</v>
      </c>
      <c r="L27" s="39">
        <v>16</v>
      </c>
      <c r="M27" s="39">
        <v>489</v>
      </c>
      <c r="N27" s="39">
        <v>1833.37</v>
      </c>
      <c r="O27" s="42">
        <v>10</v>
      </c>
      <c r="P27" s="39">
        <f t="shared" si="5"/>
        <v>18333.699999999997</v>
      </c>
      <c r="Q27" s="39" t="s">
        <v>214</v>
      </c>
      <c r="R27" s="44" t="s">
        <v>215</v>
      </c>
      <c r="S27" s="44" t="s">
        <v>216</v>
      </c>
      <c r="T27" s="44" t="s">
        <v>217</v>
      </c>
      <c r="U27" s="39">
        <v>78</v>
      </c>
      <c r="V27" s="39">
        <f t="shared" si="3"/>
        <v>234000000</v>
      </c>
      <c r="W27">
        <v>1842</v>
      </c>
      <c r="X27">
        <v>1111</v>
      </c>
    </row>
    <row r="28" spans="1:24" s="41" customFormat="1" x14ac:dyDescent="0.2">
      <c r="A28" s="39" t="s">
        <v>206</v>
      </c>
      <c r="B28" s="39" t="s">
        <v>42</v>
      </c>
      <c r="C28" s="39" t="s">
        <v>208</v>
      </c>
      <c r="D28" s="39" t="s">
        <v>209</v>
      </c>
      <c r="E28" s="39" t="s">
        <v>7</v>
      </c>
      <c r="F28" s="40">
        <v>17</v>
      </c>
      <c r="G28" s="39">
        <v>17</v>
      </c>
      <c r="H28" s="39">
        <v>3217.66</v>
      </c>
      <c r="I28" s="40">
        <v>4</v>
      </c>
      <c r="J28" s="39">
        <f t="shared" si="0"/>
        <v>514.82560000000001</v>
      </c>
      <c r="K28" s="40">
        <f t="shared" si="4"/>
        <v>128.7064</v>
      </c>
      <c r="L28" s="39">
        <v>15</v>
      </c>
      <c r="M28" s="39">
        <v>431</v>
      </c>
      <c r="N28" s="39">
        <v>1810.55</v>
      </c>
      <c r="O28" s="42">
        <v>10</v>
      </c>
      <c r="P28" s="39">
        <f t="shared" si="5"/>
        <v>18105.5</v>
      </c>
      <c r="Q28" s="39" t="s">
        <v>218</v>
      </c>
      <c r="R28" s="44" t="s">
        <v>219</v>
      </c>
      <c r="S28" s="44" t="s">
        <v>220</v>
      </c>
      <c r="T28" s="44" t="s">
        <v>221</v>
      </c>
      <c r="U28" s="39">
        <v>100</v>
      </c>
      <c r="V28" s="39">
        <f t="shared" si="3"/>
        <v>300000000</v>
      </c>
      <c r="W28">
        <v>2910</v>
      </c>
      <c r="X28">
        <v>1623</v>
      </c>
    </row>
    <row r="29" spans="1:24" s="41" customFormat="1" x14ac:dyDescent="0.2">
      <c r="A29" s="39" t="s">
        <v>207</v>
      </c>
      <c r="B29" s="39" t="s">
        <v>42</v>
      </c>
      <c r="C29" s="39" t="s">
        <v>208</v>
      </c>
      <c r="D29" s="39" t="s">
        <v>209</v>
      </c>
      <c r="E29" s="39" t="s">
        <v>8</v>
      </c>
      <c r="F29" s="40">
        <v>16.39</v>
      </c>
      <c r="G29" s="39">
        <v>17</v>
      </c>
      <c r="H29" s="39">
        <v>3995.06</v>
      </c>
      <c r="I29" s="40">
        <v>4</v>
      </c>
      <c r="J29" s="39">
        <f t="shared" si="0"/>
        <v>639.20960000000002</v>
      </c>
      <c r="K29" s="40">
        <f t="shared" si="4"/>
        <v>159.80240000000001</v>
      </c>
      <c r="L29" s="39">
        <v>15</v>
      </c>
      <c r="M29" s="39">
        <v>471</v>
      </c>
      <c r="N29" s="39">
        <v>1898.38</v>
      </c>
      <c r="O29" s="42">
        <v>10</v>
      </c>
      <c r="P29" s="39">
        <f t="shared" si="5"/>
        <v>18983.800000000003</v>
      </c>
      <c r="Q29" s="39" t="s">
        <v>222</v>
      </c>
      <c r="R29" s="44" t="s">
        <v>223</v>
      </c>
      <c r="S29" s="44" t="s">
        <v>224</v>
      </c>
      <c r="T29" s="44" t="s">
        <v>225</v>
      </c>
      <c r="U29" s="39">
        <v>60</v>
      </c>
      <c r="V29" s="39">
        <f t="shared" si="3"/>
        <v>180000000</v>
      </c>
      <c r="W29">
        <v>2174</v>
      </c>
      <c r="X29">
        <v>1269</v>
      </c>
    </row>
    <row r="30" spans="1:24" x14ac:dyDescent="0.2">
      <c r="A30" s="3" t="s">
        <v>226</v>
      </c>
      <c r="B30" s="3" t="s">
        <v>42</v>
      </c>
      <c r="C30" s="3" t="s">
        <v>230</v>
      </c>
      <c r="D30" s="3" t="s">
        <v>232</v>
      </c>
      <c r="E30" s="39" t="s">
        <v>5</v>
      </c>
      <c r="F30" s="4">
        <v>16.86</v>
      </c>
      <c r="G30" s="3">
        <v>16</v>
      </c>
      <c r="H30" s="3">
        <v>7868.76</v>
      </c>
      <c r="I30" s="4">
        <v>1</v>
      </c>
      <c r="J30" s="3">
        <f t="shared" si="0"/>
        <v>314.75040000000001</v>
      </c>
      <c r="K30" s="4">
        <f t="shared" si="4"/>
        <v>78.687600000000003</v>
      </c>
      <c r="L30" s="3">
        <v>16</v>
      </c>
      <c r="M30" s="3">
        <v>417</v>
      </c>
      <c r="N30" s="3">
        <v>3155.99</v>
      </c>
      <c r="O30" s="34">
        <v>5</v>
      </c>
      <c r="P30" s="3">
        <f t="shared" si="5"/>
        <v>15779.949999999999</v>
      </c>
      <c r="Q30" s="39" t="s">
        <v>233</v>
      </c>
      <c r="R30" s="44" t="s">
        <v>237</v>
      </c>
      <c r="S30" s="44" t="s">
        <v>238</v>
      </c>
      <c r="T30" s="44" t="s">
        <v>239</v>
      </c>
      <c r="U30" s="3">
        <v>85</v>
      </c>
      <c r="V30" s="3">
        <f t="shared" si="3"/>
        <v>255000000</v>
      </c>
      <c r="W30">
        <v>1676</v>
      </c>
      <c r="X30">
        <v>883</v>
      </c>
    </row>
    <row r="31" spans="1:24" x14ac:dyDescent="0.2">
      <c r="A31" s="3" t="s">
        <v>227</v>
      </c>
      <c r="B31" s="3" t="s">
        <v>42</v>
      </c>
      <c r="C31" s="3" t="s">
        <v>230</v>
      </c>
      <c r="D31" s="3" t="s">
        <v>232</v>
      </c>
      <c r="E31" s="39" t="s">
        <v>6</v>
      </c>
      <c r="F31" s="4">
        <v>16.62</v>
      </c>
      <c r="G31" s="3">
        <v>16</v>
      </c>
      <c r="H31" s="3">
        <v>8107.63</v>
      </c>
      <c r="I31" s="4">
        <v>1</v>
      </c>
      <c r="J31" s="3">
        <f t="shared" si="0"/>
        <v>324.30520000000001</v>
      </c>
      <c r="K31" s="4">
        <f t="shared" si="4"/>
        <v>81.076300000000003</v>
      </c>
      <c r="L31" s="3">
        <v>16</v>
      </c>
      <c r="M31" s="3">
        <v>439</v>
      </c>
      <c r="N31" s="3">
        <v>3157.77</v>
      </c>
      <c r="O31" s="34">
        <v>5</v>
      </c>
      <c r="P31" s="3">
        <f t="shared" si="5"/>
        <v>15788.85</v>
      </c>
      <c r="Q31" s="39" t="s">
        <v>234</v>
      </c>
      <c r="R31" s="45" t="s">
        <v>240</v>
      </c>
      <c r="S31" s="45" t="s">
        <v>241</v>
      </c>
      <c r="T31" s="45" t="s">
        <v>242</v>
      </c>
      <c r="U31" s="3">
        <v>75</v>
      </c>
      <c r="V31" s="3">
        <f t="shared" si="3"/>
        <v>225000000</v>
      </c>
      <c r="W31">
        <v>1493</v>
      </c>
      <c r="X31">
        <v>710</v>
      </c>
    </row>
    <row r="32" spans="1:24" x14ac:dyDescent="0.2">
      <c r="A32" s="3" t="s">
        <v>228</v>
      </c>
      <c r="B32" s="3" t="s">
        <v>42</v>
      </c>
      <c r="C32" s="3" t="s">
        <v>231</v>
      </c>
      <c r="D32" s="3" t="s">
        <v>232</v>
      </c>
      <c r="E32" s="39" t="s">
        <v>7</v>
      </c>
      <c r="F32" s="4">
        <v>16.329999999999998</v>
      </c>
      <c r="G32" s="3">
        <v>16</v>
      </c>
      <c r="H32" s="3">
        <v>9447.24</v>
      </c>
      <c r="I32" s="4">
        <v>1</v>
      </c>
      <c r="J32" s="3">
        <f t="shared" si="0"/>
        <v>377.88959999999997</v>
      </c>
      <c r="K32" s="4">
        <f t="shared" si="4"/>
        <v>94.472399999999993</v>
      </c>
      <c r="L32" s="3">
        <v>16</v>
      </c>
      <c r="M32" s="3">
        <v>443</v>
      </c>
      <c r="N32" s="3">
        <v>4652.29</v>
      </c>
      <c r="O32" s="34">
        <v>5</v>
      </c>
      <c r="P32" s="3">
        <f t="shared" si="5"/>
        <v>23261.45</v>
      </c>
      <c r="Q32" s="39" t="s">
        <v>235</v>
      </c>
      <c r="R32" s="45" t="s">
        <v>243</v>
      </c>
      <c r="S32" s="45" t="s">
        <v>244</v>
      </c>
      <c r="T32" s="45" t="s">
        <v>245</v>
      </c>
      <c r="U32" s="3">
        <v>80</v>
      </c>
      <c r="V32" s="3">
        <f t="shared" si="3"/>
        <v>240000000</v>
      </c>
      <c r="W32">
        <v>2156</v>
      </c>
      <c r="X32">
        <v>1060.5</v>
      </c>
    </row>
    <row r="33" spans="1:24" x14ac:dyDescent="0.2">
      <c r="A33" s="3" t="s">
        <v>229</v>
      </c>
      <c r="B33" s="3" t="s">
        <v>42</v>
      </c>
      <c r="C33" s="3" t="s">
        <v>231</v>
      </c>
      <c r="D33" s="3" t="s">
        <v>232</v>
      </c>
      <c r="E33" s="39" t="s">
        <v>8</v>
      </c>
      <c r="F33" s="4">
        <v>16.54</v>
      </c>
      <c r="G33" s="3">
        <v>16</v>
      </c>
      <c r="H33" s="3">
        <v>9859.67</v>
      </c>
      <c r="I33" s="4">
        <v>1</v>
      </c>
      <c r="J33" s="3">
        <f t="shared" si="0"/>
        <v>394.38679999999999</v>
      </c>
      <c r="K33" s="4">
        <f t="shared" si="4"/>
        <v>98.596699999999998</v>
      </c>
      <c r="L33" s="3">
        <v>16</v>
      </c>
      <c r="M33" s="3">
        <v>440</v>
      </c>
      <c r="N33" s="3">
        <v>3923.31</v>
      </c>
      <c r="O33" s="34">
        <v>5</v>
      </c>
      <c r="P33" s="3">
        <f t="shared" si="5"/>
        <v>19616.55</v>
      </c>
      <c r="Q33" s="39" t="s">
        <v>236</v>
      </c>
      <c r="R33" s="45" t="s">
        <v>246</v>
      </c>
      <c r="S33" s="45" t="s">
        <v>247</v>
      </c>
      <c r="T33" s="45" t="s">
        <v>248</v>
      </c>
      <c r="U33" s="3">
        <v>85</v>
      </c>
      <c r="V33" s="3">
        <f t="shared" si="3"/>
        <v>255000000</v>
      </c>
      <c r="W33">
        <v>1562</v>
      </c>
      <c r="X33">
        <v>822</v>
      </c>
    </row>
    <row r="34" spans="1:24" x14ac:dyDescent="0.2">
      <c r="A34" s="3" t="s">
        <v>249</v>
      </c>
      <c r="B34" s="3" t="s">
        <v>42</v>
      </c>
      <c r="C34" s="3" t="s">
        <v>253</v>
      </c>
      <c r="D34" s="3" t="s">
        <v>254</v>
      </c>
      <c r="E34" s="39" t="s">
        <v>5</v>
      </c>
      <c r="F34" s="3">
        <v>14.67</v>
      </c>
      <c r="G34" s="3">
        <v>15</v>
      </c>
      <c r="H34" s="3">
        <v>1506.46</v>
      </c>
      <c r="I34" s="4">
        <v>2</v>
      </c>
      <c r="J34" s="3">
        <f>(H34*I34*40)/1000</f>
        <v>120.5168</v>
      </c>
      <c r="K34" s="4">
        <f>0.25*J34</f>
        <v>30.129200000000001</v>
      </c>
      <c r="L34" s="3"/>
      <c r="M34" s="3"/>
      <c r="N34" s="3"/>
      <c r="O34" s="34"/>
      <c r="P34" s="3"/>
      <c r="Q34" s="3"/>
      <c r="R34" s="3"/>
      <c r="S34" s="3"/>
      <c r="T34" s="3"/>
      <c r="U34" s="3"/>
      <c r="V34" s="3"/>
    </row>
    <row r="35" spans="1:24" x14ac:dyDescent="0.2">
      <c r="A35" s="3" t="s">
        <v>250</v>
      </c>
      <c r="B35" s="3" t="s">
        <v>42</v>
      </c>
      <c r="C35" s="3" t="s">
        <v>253</v>
      </c>
      <c r="D35" s="3" t="s">
        <v>254</v>
      </c>
      <c r="E35" s="39" t="s">
        <v>6</v>
      </c>
      <c r="F35" s="3">
        <v>14.58</v>
      </c>
      <c r="G35" s="3">
        <v>15</v>
      </c>
      <c r="H35" s="3">
        <v>1612.64</v>
      </c>
      <c r="I35" s="4">
        <v>2</v>
      </c>
      <c r="J35" s="3">
        <f t="shared" si="0"/>
        <v>129.0112</v>
      </c>
      <c r="K35" s="4">
        <f t="shared" si="4"/>
        <v>32.252800000000001</v>
      </c>
      <c r="L35" s="3"/>
      <c r="M35" s="3"/>
      <c r="N35" s="3"/>
      <c r="O35" s="34"/>
      <c r="P35" s="3"/>
      <c r="Q35" s="3"/>
      <c r="R35" s="3"/>
      <c r="S35" s="3"/>
      <c r="T35" s="3"/>
      <c r="U35" s="3"/>
      <c r="V35" s="3"/>
    </row>
    <row r="36" spans="1:24" x14ac:dyDescent="0.2">
      <c r="A36" s="3" t="s">
        <v>251</v>
      </c>
      <c r="B36" s="3" t="s">
        <v>42</v>
      </c>
      <c r="C36" s="3" t="s">
        <v>253</v>
      </c>
      <c r="D36" s="3" t="s">
        <v>254</v>
      </c>
      <c r="E36" s="39" t="s">
        <v>7</v>
      </c>
      <c r="F36" s="3">
        <v>14.75</v>
      </c>
      <c r="G36" s="3">
        <v>15</v>
      </c>
      <c r="H36" s="3">
        <v>1229.45</v>
      </c>
      <c r="I36" s="4">
        <v>2</v>
      </c>
      <c r="J36" s="3">
        <f t="shared" si="0"/>
        <v>98.355999999999995</v>
      </c>
      <c r="K36" s="4">
        <f t="shared" si="4"/>
        <v>24.588999999999999</v>
      </c>
      <c r="L36" s="3"/>
      <c r="M36" s="3"/>
      <c r="N36" s="3"/>
      <c r="O36" s="34"/>
      <c r="P36" s="3"/>
      <c r="Q36" s="3"/>
      <c r="R36" s="3"/>
      <c r="S36" s="3"/>
      <c r="T36" s="3"/>
      <c r="U36" s="3"/>
      <c r="V36" s="3"/>
    </row>
    <row r="37" spans="1:24" x14ac:dyDescent="0.2">
      <c r="A37" s="3" t="s">
        <v>252</v>
      </c>
      <c r="B37" s="3" t="s">
        <v>42</v>
      </c>
      <c r="C37" s="3" t="s">
        <v>253</v>
      </c>
      <c r="D37" s="3" t="s">
        <v>254</v>
      </c>
      <c r="E37" s="39" t="s">
        <v>8</v>
      </c>
      <c r="F37" s="3">
        <v>14.72</v>
      </c>
      <c r="G37" s="3">
        <v>15</v>
      </c>
      <c r="H37" s="3">
        <v>1465.92</v>
      </c>
      <c r="I37" s="4">
        <v>2</v>
      </c>
      <c r="J37" s="3">
        <f>(H37*I37*40)/1000</f>
        <v>117.2736</v>
      </c>
      <c r="K37" s="4">
        <f t="shared" si="4"/>
        <v>29.3184</v>
      </c>
      <c r="L37" s="3"/>
      <c r="M37" s="3"/>
      <c r="N37" s="3"/>
      <c r="O37" s="34"/>
      <c r="P37" s="3"/>
      <c r="Q37" s="3"/>
      <c r="R37" s="3"/>
      <c r="S37" s="3"/>
      <c r="T37" s="3"/>
      <c r="U37" s="3"/>
      <c r="V37" s="3"/>
    </row>
    <row r="38" spans="1:24" x14ac:dyDescent="0.2">
      <c r="A38" s="35" t="s">
        <v>321</v>
      </c>
      <c r="B38" s="3" t="s">
        <v>42</v>
      </c>
      <c r="C38" s="35" t="s">
        <v>159</v>
      </c>
      <c r="D38" s="35" t="s">
        <v>325</v>
      </c>
      <c r="E38" s="39" t="s">
        <v>5</v>
      </c>
      <c r="F38" s="35">
        <v>17.98</v>
      </c>
      <c r="G38" s="35">
        <v>19</v>
      </c>
      <c r="H38" s="35">
        <v>2676.73</v>
      </c>
      <c r="I38" s="36">
        <v>10</v>
      </c>
      <c r="J38" s="35">
        <f>(H38*I38*40)/1000</f>
        <v>1070.692</v>
      </c>
      <c r="K38" s="36">
        <f t="shared" si="4"/>
        <v>267.673</v>
      </c>
      <c r="L38" s="35"/>
      <c r="M38" s="35"/>
      <c r="N38" s="35"/>
      <c r="O38" s="37"/>
      <c r="P38" s="35"/>
      <c r="Q38" s="35"/>
      <c r="R38" s="35"/>
      <c r="S38" s="35"/>
      <c r="T38" s="35"/>
      <c r="U38" s="35"/>
      <c r="V38" s="35"/>
    </row>
    <row r="39" spans="1:24" x14ac:dyDescent="0.2">
      <c r="A39" s="35" t="s">
        <v>322</v>
      </c>
      <c r="B39" s="3" t="s">
        <v>42</v>
      </c>
      <c r="C39" s="35" t="s">
        <v>159</v>
      </c>
      <c r="D39" s="35" t="s">
        <v>325</v>
      </c>
      <c r="E39" s="39" t="s">
        <v>6</v>
      </c>
      <c r="F39" s="35">
        <v>17.96</v>
      </c>
      <c r="G39" s="35">
        <v>19</v>
      </c>
      <c r="H39" s="35">
        <v>2380.5300000000002</v>
      </c>
      <c r="I39" s="36">
        <v>10</v>
      </c>
      <c r="J39" s="35">
        <f>(H39*I39*40)/1000</f>
        <v>952.2120000000001</v>
      </c>
      <c r="K39" s="36">
        <f t="shared" si="4"/>
        <v>238.05300000000003</v>
      </c>
      <c r="L39" s="35"/>
      <c r="M39" s="35"/>
      <c r="N39" s="35"/>
      <c r="O39" s="37"/>
      <c r="P39" s="35"/>
      <c r="Q39" s="35"/>
      <c r="R39" s="35"/>
      <c r="S39" s="35"/>
      <c r="T39" s="35"/>
      <c r="U39" s="35"/>
      <c r="V39" s="35"/>
    </row>
    <row r="40" spans="1:24" x14ac:dyDescent="0.2">
      <c r="A40" s="35" t="s">
        <v>323</v>
      </c>
      <c r="B40" s="3" t="s">
        <v>42</v>
      </c>
      <c r="C40" s="35" t="s">
        <v>159</v>
      </c>
      <c r="D40" s="35" t="s">
        <v>325</v>
      </c>
      <c r="E40" s="39" t="s">
        <v>7</v>
      </c>
      <c r="F40" s="35">
        <v>18.399999999999999</v>
      </c>
      <c r="G40" s="35">
        <v>19</v>
      </c>
      <c r="H40" s="35">
        <v>1774.67</v>
      </c>
      <c r="I40" s="36">
        <v>5</v>
      </c>
      <c r="J40" s="35">
        <f>(H40*I40*40)/1000</f>
        <v>354.93400000000003</v>
      </c>
      <c r="K40" s="36">
        <f t="shared" si="4"/>
        <v>88.733500000000006</v>
      </c>
      <c r="L40" s="35"/>
      <c r="M40" s="35"/>
      <c r="N40" s="35"/>
      <c r="O40" s="37"/>
      <c r="P40" s="35"/>
      <c r="Q40" s="35"/>
      <c r="R40" s="35"/>
      <c r="S40" s="35"/>
      <c r="T40" s="35"/>
      <c r="U40" s="35"/>
      <c r="V40" s="35"/>
    </row>
    <row r="41" spans="1:24" x14ac:dyDescent="0.2">
      <c r="A41" s="35" t="s">
        <v>324</v>
      </c>
      <c r="B41" s="3" t="s">
        <v>42</v>
      </c>
      <c r="C41" s="35" t="s">
        <v>159</v>
      </c>
      <c r="D41" s="35" t="s">
        <v>325</v>
      </c>
      <c r="E41" s="39" t="s">
        <v>8</v>
      </c>
      <c r="F41" s="35">
        <v>17.989999999999998</v>
      </c>
      <c r="G41" s="35">
        <v>19</v>
      </c>
      <c r="H41" s="35">
        <v>1639.45</v>
      </c>
      <c r="I41" s="36">
        <v>5</v>
      </c>
      <c r="J41" s="35">
        <f>(H41*I41*40)/1000</f>
        <v>327.89</v>
      </c>
      <c r="K41" s="36">
        <f t="shared" si="4"/>
        <v>81.972499999999997</v>
      </c>
      <c r="L41" s="35"/>
      <c r="M41" s="35"/>
      <c r="N41" s="35"/>
      <c r="O41" s="37"/>
      <c r="P41" s="35"/>
      <c r="Q41" s="35"/>
      <c r="R41" s="35"/>
      <c r="S41" s="35"/>
      <c r="T41" s="35"/>
      <c r="U41" s="35"/>
      <c r="V41" s="35"/>
    </row>
    <row r="42" spans="1:24" x14ac:dyDescent="0.2">
      <c r="A42" s="35"/>
      <c r="B42" s="35"/>
      <c r="C42" s="35"/>
      <c r="D42" s="35"/>
      <c r="E42" s="35"/>
      <c r="F42" s="35"/>
      <c r="G42" s="35"/>
      <c r="H42" s="35"/>
      <c r="I42" s="36"/>
      <c r="J42" s="35"/>
      <c r="K42" s="36"/>
      <c r="L42" s="35"/>
      <c r="M42" s="35"/>
      <c r="N42" s="35"/>
      <c r="O42" s="37"/>
      <c r="P42" s="35"/>
      <c r="Q42" s="35"/>
      <c r="R42" s="35"/>
      <c r="S42" s="35"/>
      <c r="T42" s="35"/>
      <c r="U42" s="35"/>
      <c r="V42" s="35"/>
    </row>
    <row r="46" spans="1:24" x14ac:dyDescent="0.2">
      <c r="A46" s="26" t="s">
        <v>26</v>
      </c>
      <c r="B46" s="3" t="s">
        <v>33</v>
      </c>
      <c r="G46" s="3" t="s">
        <v>34</v>
      </c>
      <c r="L46" s="3" t="s">
        <v>35</v>
      </c>
      <c r="O46" s="3" t="s">
        <v>36</v>
      </c>
    </row>
    <row r="65" spans="1:15" x14ac:dyDescent="0.2">
      <c r="A65" s="26" t="s">
        <v>26</v>
      </c>
      <c r="B65" s="3" t="s">
        <v>89</v>
      </c>
      <c r="G65" s="3" t="s">
        <v>90</v>
      </c>
      <c r="L65" s="3" t="s">
        <v>91</v>
      </c>
      <c r="O65" s="3" t="s">
        <v>92</v>
      </c>
    </row>
    <row r="84" spans="2:15" x14ac:dyDescent="0.2">
      <c r="B84" s="3" t="s">
        <v>107</v>
      </c>
      <c r="G84" s="3" t="s">
        <v>108</v>
      </c>
      <c r="L84" s="3" t="s">
        <v>109</v>
      </c>
      <c r="O84" s="3" t="s">
        <v>110</v>
      </c>
    </row>
    <row r="105" spans="2:15" x14ac:dyDescent="0.2">
      <c r="B105" s="3" t="s">
        <v>133</v>
      </c>
      <c r="G105" s="3" t="s">
        <v>134</v>
      </c>
      <c r="L105" s="3" t="s">
        <v>135</v>
      </c>
      <c r="O105" s="3" t="s">
        <v>136</v>
      </c>
    </row>
    <row r="123" spans="2:15" x14ac:dyDescent="0.2">
      <c r="B123" s="3" t="s">
        <v>155</v>
      </c>
      <c r="G123" s="3" t="s">
        <v>156</v>
      </c>
      <c r="K123" s="4" t="s">
        <v>157</v>
      </c>
      <c r="O123" s="3" t="s">
        <v>158</v>
      </c>
    </row>
    <row r="141" spans="2:15" x14ac:dyDescent="0.2">
      <c r="B141" s="3" t="s">
        <v>179</v>
      </c>
      <c r="G141" s="3" t="s">
        <v>180</v>
      </c>
      <c r="K141" s="4" t="s">
        <v>181</v>
      </c>
      <c r="O141" s="3" t="s">
        <v>182</v>
      </c>
    </row>
    <row r="159" spans="2:15" x14ac:dyDescent="0.2">
      <c r="B159" s="3" t="s">
        <v>204</v>
      </c>
      <c r="G159" s="3" t="s">
        <v>205</v>
      </c>
      <c r="K159" s="4" t="s">
        <v>206</v>
      </c>
      <c r="O159" s="3" t="s">
        <v>207</v>
      </c>
    </row>
    <row r="179" spans="2:15" x14ac:dyDescent="0.2">
      <c r="B179" s="3" t="s">
        <v>226</v>
      </c>
      <c r="G179" s="3" t="s">
        <v>227</v>
      </c>
      <c r="K179" s="4" t="s">
        <v>228</v>
      </c>
      <c r="O179" s="3" t="s">
        <v>229</v>
      </c>
    </row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665C53-944B-F049-8BC7-B4DDAF003C30}">
  <dimension ref="A1:K32"/>
  <sheetViews>
    <sheetView workbookViewId="0">
      <selection activeCell="K1" activeCellId="1" sqref="D1:D32 K1:K32"/>
    </sheetView>
  </sheetViews>
  <sheetFormatPr baseColWidth="10" defaultRowHeight="16" x14ac:dyDescent="0.2"/>
  <sheetData>
    <row r="1" spans="1:11" x14ac:dyDescent="0.2">
      <c r="A1" t="s">
        <v>255</v>
      </c>
      <c r="D1">
        <v>4904</v>
      </c>
      <c r="H1" s="46" t="s">
        <v>287</v>
      </c>
      <c r="K1">
        <v>2482</v>
      </c>
    </row>
    <row r="2" spans="1:11" x14ac:dyDescent="0.2">
      <c r="A2" t="s">
        <v>256</v>
      </c>
      <c r="D2">
        <v>2466</v>
      </c>
      <c r="H2" s="46" t="s">
        <v>288</v>
      </c>
      <c r="K2">
        <v>1355</v>
      </c>
    </row>
    <row r="3" spans="1:11" x14ac:dyDescent="0.2">
      <c r="A3" t="s">
        <v>257</v>
      </c>
      <c r="D3">
        <v>3240.5</v>
      </c>
      <c r="H3" s="46" t="s">
        <v>289</v>
      </c>
      <c r="K3">
        <v>1804</v>
      </c>
    </row>
    <row r="4" spans="1:11" x14ac:dyDescent="0.2">
      <c r="A4" t="s">
        <v>258</v>
      </c>
      <c r="D4">
        <v>3727</v>
      </c>
      <c r="H4" s="46" t="s">
        <v>290</v>
      </c>
      <c r="K4">
        <v>2009.5</v>
      </c>
    </row>
    <row r="5" spans="1:11" x14ac:dyDescent="0.2">
      <c r="A5" t="s">
        <v>259</v>
      </c>
      <c r="D5">
        <v>2083</v>
      </c>
      <c r="H5" s="46" t="s">
        <v>291</v>
      </c>
      <c r="K5">
        <v>1238</v>
      </c>
    </row>
    <row r="6" spans="1:11" x14ac:dyDescent="0.2">
      <c r="A6" t="s">
        <v>260</v>
      </c>
      <c r="D6">
        <v>1890.5</v>
      </c>
      <c r="H6" s="46" t="s">
        <v>292</v>
      </c>
      <c r="K6">
        <v>1086</v>
      </c>
    </row>
    <row r="7" spans="1:11" x14ac:dyDescent="0.2">
      <c r="A7" t="s">
        <v>261</v>
      </c>
      <c r="D7">
        <v>2024.5</v>
      </c>
      <c r="H7" s="46" t="s">
        <v>293</v>
      </c>
      <c r="K7">
        <v>1213</v>
      </c>
    </row>
    <row r="8" spans="1:11" x14ac:dyDescent="0.2">
      <c r="A8" t="s">
        <v>262</v>
      </c>
      <c r="D8">
        <v>2105</v>
      </c>
      <c r="H8" s="46" t="s">
        <v>294</v>
      </c>
      <c r="K8">
        <v>1217</v>
      </c>
    </row>
    <row r="9" spans="1:11" x14ac:dyDescent="0.2">
      <c r="A9" t="s">
        <v>263</v>
      </c>
      <c r="D9">
        <v>2867</v>
      </c>
      <c r="H9" s="46" t="s">
        <v>295</v>
      </c>
      <c r="K9">
        <v>1519</v>
      </c>
    </row>
    <row r="10" spans="1:11" x14ac:dyDescent="0.2">
      <c r="A10" t="s">
        <v>264</v>
      </c>
      <c r="D10">
        <v>2268</v>
      </c>
      <c r="H10" s="46" t="s">
        <v>296</v>
      </c>
      <c r="K10">
        <v>1272</v>
      </c>
    </row>
    <row r="11" spans="1:11" x14ac:dyDescent="0.2">
      <c r="A11" t="s">
        <v>265</v>
      </c>
      <c r="D11">
        <v>1891</v>
      </c>
      <c r="H11" s="46" t="s">
        <v>297</v>
      </c>
      <c r="K11">
        <v>1092</v>
      </c>
    </row>
    <row r="12" spans="1:11" x14ac:dyDescent="0.2">
      <c r="A12" t="s">
        <v>266</v>
      </c>
      <c r="D12">
        <v>1825</v>
      </c>
      <c r="H12" s="46" t="s">
        <v>298</v>
      </c>
      <c r="K12">
        <v>1082.5</v>
      </c>
    </row>
    <row r="13" spans="1:11" x14ac:dyDescent="0.2">
      <c r="A13" t="s">
        <v>267</v>
      </c>
      <c r="D13">
        <v>2745</v>
      </c>
      <c r="H13" s="46" t="s">
        <v>299</v>
      </c>
      <c r="K13">
        <v>1595</v>
      </c>
    </row>
    <row r="14" spans="1:11" x14ac:dyDescent="0.2">
      <c r="A14" t="s">
        <v>268</v>
      </c>
      <c r="D14">
        <v>2308</v>
      </c>
      <c r="H14" s="46" t="s">
        <v>300</v>
      </c>
      <c r="K14">
        <v>1268</v>
      </c>
    </row>
    <row r="15" spans="1:11" x14ac:dyDescent="0.2">
      <c r="A15" t="s">
        <v>269</v>
      </c>
      <c r="D15">
        <v>2447</v>
      </c>
      <c r="H15" s="46" t="s">
        <v>301</v>
      </c>
      <c r="K15">
        <v>1397</v>
      </c>
    </row>
    <row r="16" spans="1:11" x14ac:dyDescent="0.2">
      <c r="A16" t="s">
        <v>270</v>
      </c>
      <c r="D16">
        <v>2411.5</v>
      </c>
      <c r="H16" s="46" t="s">
        <v>302</v>
      </c>
      <c r="K16">
        <v>1229</v>
      </c>
    </row>
    <row r="17" spans="1:11" x14ac:dyDescent="0.2">
      <c r="A17" t="s">
        <v>271</v>
      </c>
      <c r="D17">
        <v>1428</v>
      </c>
      <c r="H17" s="46" t="s">
        <v>303</v>
      </c>
      <c r="K17">
        <v>834</v>
      </c>
    </row>
    <row r="18" spans="1:11" x14ac:dyDescent="0.2">
      <c r="A18" t="s">
        <v>272</v>
      </c>
      <c r="D18">
        <v>1624</v>
      </c>
      <c r="H18" s="46" t="s">
        <v>304</v>
      </c>
      <c r="K18">
        <v>949</v>
      </c>
    </row>
    <row r="19" spans="1:11" x14ac:dyDescent="0.2">
      <c r="A19" t="s">
        <v>273</v>
      </c>
      <c r="D19">
        <v>1784</v>
      </c>
      <c r="H19" s="46" t="s">
        <v>305</v>
      </c>
      <c r="K19">
        <v>1020</v>
      </c>
    </row>
    <row r="20" spans="1:11" x14ac:dyDescent="0.2">
      <c r="A20" t="s">
        <v>274</v>
      </c>
      <c r="D20">
        <v>1386</v>
      </c>
      <c r="H20" s="46" t="s">
        <v>306</v>
      </c>
      <c r="K20">
        <v>824</v>
      </c>
    </row>
    <row r="21" spans="1:11" x14ac:dyDescent="0.2">
      <c r="A21" t="s">
        <v>275</v>
      </c>
      <c r="D21">
        <v>2414</v>
      </c>
      <c r="H21" s="46" t="s">
        <v>307</v>
      </c>
      <c r="K21">
        <v>1325</v>
      </c>
    </row>
    <row r="22" spans="1:11" x14ac:dyDescent="0.2">
      <c r="A22" t="s">
        <v>276</v>
      </c>
      <c r="D22">
        <v>2120</v>
      </c>
      <c r="H22" s="46" t="s">
        <v>308</v>
      </c>
      <c r="K22">
        <v>1227</v>
      </c>
    </row>
    <row r="23" spans="1:11" x14ac:dyDescent="0.2">
      <c r="A23" t="s">
        <v>277</v>
      </c>
      <c r="D23">
        <v>1340</v>
      </c>
      <c r="H23" s="46" t="s">
        <v>309</v>
      </c>
      <c r="K23">
        <v>812</v>
      </c>
    </row>
    <row r="24" spans="1:11" x14ac:dyDescent="0.2">
      <c r="A24" t="s">
        <v>278</v>
      </c>
      <c r="D24">
        <v>1547.5</v>
      </c>
      <c r="H24" s="46" t="s">
        <v>310</v>
      </c>
      <c r="K24">
        <v>899</v>
      </c>
    </row>
    <row r="25" spans="1:11" x14ac:dyDescent="0.2">
      <c r="A25" t="s">
        <v>279</v>
      </c>
      <c r="D25">
        <v>1655</v>
      </c>
      <c r="H25" s="46" t="s">
        <v>311</v>
      </c>
      <c r="K25">
        <v>2030</v>
      </c>
    </row>
    <row r="26" spans="1:11" x14ac:dyDescent="0.2">
      <c r="A26" t="s">
        <v>280</v>
      </c>
      <c r="D26">
        <v>1842</v>
      </c>
      <c r="H26" s="46" t="s">
        <v>312</v>
      </c>
      <c r="K26">
        <v>1111</v>
      </c>
    </row>
    <row r="27" spans="1:11" x14ac:dyDescent="0.2">
      <c r="A27" t="s">
        <v>281</v>
      </c>
      <c r="D27">
        <v>2910</v>
      </c>
      <c r="H27" s="46" t="s">
        <v>313</v>
      </c>
      <c r="K27">
        <v>1623</v>
      </c>
    </row>
    <row r="28" spans="1:11" x14ac:dyDescent="0.2">
      <c r="A28" t="s">
        <v>282</v>
      </c>
      <c r="D28">
        <v>2174</v>
      </c>
      <c r="H28" s="46" t="s">
        <v>314</v>
      </c>
      <c r="K28">
        <v>1269</v>
      </c>
    </row>
    <row r="29" spans="1:11" x14ac:dyDescent="0.2">
      <c r="A29" t="s">
        <v>283</v>
      </c>
      <c r="D29">
        <v>1676</v>
      </c>
      <c r="H29" s="46" t="s">
        <v>315</v>
      </c>
      <c r="K29">
        <v>883</v>
      </c>
    </row>
    <row r="30" spans="1:11" x14ac:dyDescent="0.2">
      <c r="A30" t="s">
        <v>284</v>
      </c>
      <c r="D30">
        <v>1493</v>
      </c>
      <c r="H30" s="46" t="s">
        <v>316</v>
      </c>
      <c r="K30">
        <v>710</v>
      </c>
    </row>
    <row r="31" spans="1:11" x14ac:dyDescent="0.2">
      <c r="A31" t="s">
        <v>285</v>
      </c>
      <c r="D31">
        <v>2156</v>
      </c>
      <c r="H31" s="46" t="s">
        <v>317</v>
      </c>
      <c r="K31">
        <v>1060.5</v>
      </c>
    </row>
    <row r="32" spans="1:11" x14ac:dyDescent="0.2">
      <c r="A32" t="s">
        <v>286</v>
      </c>
      <c r="D32">
        <v>1562</v>
      </c>
      <c r="H32" s="46" t="s">
        <v>318</v>
      </c>
      <c r="K32">
        <v>822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56"/>
  <sheetViews>
    <sheetView topLeftCell="A20" workbookViewId="0">
      <selection activeCell="B53" sqref="B5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</cols>
  <sheetData>
    <row r="1" spans="1:5" s="7" customFormat="1" ht="17" x14ac:dyDescent="0.2">
      <c r="A1" s="27" t="s">
        <v>28</v>
      </c>
      <c r="B1" s="28" t="s">
        <v>29</v>
      </c>
      <c r="C1" s="27" t="s">
        <v>30</v>
      </c>
      <c r="D1" s="6"/>
      <c r="E1" s="6"/>
    </row>
    <row r="2" spans="1:5" x14ac:dyDescent="0.2">
      <c r="A2" s="29" t="s">
        <v>5</v>
      </c>
      <c r="B2" s="3" t="s">
        <v>33</v>
      </c>
      <c r="C2" s="4">
        <v>15.76</v>
      </c>
      <c r="D2" s="1"/>
      <c r="E2" s="1" t="s">
        <v>31</v>
      </c>
    </row>
    <row r="3" spans="1:5" x14ac:dyDescent="0.2">
      <c r="A3" s="29" t="s">
        <v>15</v>
      </c>
      <c r="B3" s="3" t="s">
        <v>34</v>
      </c>
      <c r="C3" s="4">
        <v>15.66</v>
      </c>
      <c r="D3" s="1"/>
      <c r="E3" s="1" t="s">
        <v>31</v>
      </c>
    </row>
    <row r="4" spans="1:5" x14ac:dyDescent="0.2">
      <c r="A4" s="29" t="s">
        <v>16</v>
      </c>
      <c r="B4" s="3" t="s">
        <v>35</v>
      </c>
      <c r="C4" s="4">
        <v>15.51</v>
      </c>
      <c r="D4" s="1"/>
      <c r="E4" s="1" t="s">
        <v>31</v>
      </c>
    </row>
    <row r="5" spans="1:5" x14ac:dyDescent="0.2">
      <c r="A5" s="29" t="s">
        <v>17</v>
      </c>
      <c r="B5" s="3" t="s">
        <v>36</v>
      </c>
      <c r="C5" s="4">
        <v>15.45</v>
      </c>
      <c r="D5" s="1"/>
      <c r="E5" s="1" t="s">
        <v>31</v>
      </c>
    </row>
    <row r="6" spans="1:5" x14ac:dyDescent="0.2">
      <c r="A6" s="29" t="s">
        <v>22</v>
      </c>
      <c r="B6" s="13" t="s">
        <v>88</v>
      </c>
      <c r="C6" s="24"/>
      <c r="D6" s="1"/>
      <c r="E6" s="1" t="s">
        <v>31</v>
      </c>
    </row>
    <row r="7" spans="1:5" x14ac:dyDescent="0.2">
      <c r="A7" s="29" t="s">
        <v>5</v>
      </c>
      <c r="B7" s="3" t="s">
        <v>89</v>
      </c>
      <c r="C7" s="4">
        <v>16.510000000000002</v>
      </c>
    </row>
    <row r="8" spans="1:5" x14ac:dyDescent="0.2">
      <c r="A8" s="29" t="s">
        <v>15</v>
      </c>
      <c r="B8" s="3" t="s">
        <v>90</v>
      </c>
      <c r="C8" s="4">
        <v>16.95</v>
      </c>
    </row>
    <row r="9" spans="1:5" x14ac:dyDescent="0.2">
      <c r="A9" s="29" t="s">
        <v>16</v>
      </c>
      <c r="B9" s="3" t="s">
        <v>91</v>
      </c>
      <c r="C9" s="4">
        <v>17.579999999999998</v>
      </c>
    </row>
    <row r="10" spans="1:5" x14ac:dyDescent="0.2">
      <c r="A10" s="29" t="s">
        <v>17</v>
      </c>
      <c r="B10" s="3" t="s">
        <v>92</v>
      </c>
      <c r="C10" s="4">
        <v>17.46</v>
      </c>
    </row>
    <row r="11" spans="1:5" x14ac:dyDescent="0.2">
      <c r="A11" s="29" t="s">
        <v>22</v>
      </c>
      <c r="B11" s="30" t="s">
        <v>32</v>
      </c>
      <c r="C11" s="24"/>
    </row>
    <row r="12" spans="1:5" x14ac:dyDescent="0.2">
      <c r="A12" s="19" t="s">
        <v>5</v>
      </c>
      <c r="B12" s="3" t="s">
        <v>101</v>
      </c>
      <c r="C12" s="4">
        <v>16.25</v>
      </c>
    </row>
    <row r="13" spans="1:5" x14ac:dyDescent="0.2">
      <c r="A13" s="19" t="s">
        <v>6</v>
      </c>
      <c r="B13" s="3" t="s">
        <v>102</v>
      </c>
      <c r="C13" s="4">
        <v>16.260000000000002</v>
      </c>
    </row>
    <row r="14" spans="1:5" x14ac:dyDescent="0.2">
      <c r="A14" s="19" t="s">
        <v>7</v>
      </c>
      <c r="B14" s="3" t="s">
        <v>103</v>
      </c>
      <c r="C14" s="4">
        <v>17.309999999999999</v>
      </c>
    </row>
    <row r="15" spans="1:5" x14ac:dyDescent="0.2">
      <c r="A15" s="19" t="s">
        <v>8</v>
      </c>
      <c r="B15" s="3" t="s">
        <v>104</v>
      </c>
      <c r="C15" s="4">
        <v>16.95</v>
      </c>
    </row>
    <row r="16" spans="1:5" x14ac:dyDescent="0.2">
      <c r="A16" s="14" t="s">
        <v>111</v>
      </c>
      <c r="B16" s="13" t="s">
        <v>32</v>
      </c>
      <c r="C16" s="19"/>
    </row>
    <row r="17" spans="1:3" x14ac:dyDescent="0.2">
      <c r="A17" s="19"/>
      <c r="B17" s="13" t="s">
        <v>133</v>
      </c>
      <c r="C17" s="19">
        <v>16.11</v>
      </c>
    </row>
    <row r="18" spans="1:3" x14ac:dyDescent="0.2">
      <c r="A18" s="19"/>
      <c r="B18" s="13" t="s">
        <v>134</v>
      </c>
      <c r="C18" s="25">
        <v>15.8</v>
      </c>
    </row>
    <row r="19" spans="1:3" x14ac:dyDescent="0.2">
      <c r="A19" s="19"/>
      <c r="B19" s="13" t="s">
        <v>135</v>
      </c>
      <c r="C19" s="25">
        <v>16.46</v>
      </c>
    </row>
    <row r="20" spans="1:3" x14ac:dyDescent="0.2">
      <c r="A20" s="19"/>
      <c r="B20" s="13" t="s">
        <v>136</v>
      </c>
      <c r="C20" s="25">
        <v>15.82</v>
      </c>
    </row>
    <row r="21" spans="1:3" x14ac:dyDescent="0.2">
      <c r="A21" s="19"/>
      <c r="B21" s="13" t="s">
        <v>177</v>
      </c>
      <c r="C21" s="19"/>
    </row>
    <row r="22" spans="1:3" x14ac:dyDescent="0.2">
      <c r="A22" s="19"/>
      <c r="B22" s="13" t="s">
        <v>155</v>
      </c>
      <c r="C22" s="25">
        <v>16.53</v>
      </c>
    </row>
    <row r="23" spans="1:3" x14ac:dyDescent="0.2">
      <c r="A23" s="19"/>
      <c r="B23" s="13" t="s">
        <v>156</v>
      </c>
      <c r="C23" s="25">
        <v>16.34</v>
      </c>
    </row>
    <row r="24" spans="1:3" x14ac:dyDescent="0.2">
      <c r="A24" s="19"/>
      <c r="B24" s="13" t="s">
        <v>157</v>
      </c>
      <c r="C24" s="25">
        <v>16.25</v>
      </c>
    </row>
    <row r="25" spans="1:3" x14ac:dyDescent="0.2">
      <c r="A25" s="19"/>
      <c r="B25" s="13" t="s">
        <v>158</v>
      </c>
      <c r="C25" s="25">
        <v>16.8</v>
      </c>
    </row>
    <row r="26" spans="1:3" x14ac:dyDescent="0.2">
      <c r="A26" s="19"/>
      <c r="B26" s="13" t="s">
        <v>177</v>
      </c>
      <c r="C26" s="19"/>
    </row>
    <row r="27" spans="1:3" x14ac:dyDescent="0.2">
      <c r="A27" s="19" t="s">
        <v>5</v>
      </c>
      <c r="B27" s="13" t="s">
        <v>179</v>
      </c>
      <c r="C27" s="25">
        <v>15.84</v>
      </c>
    </row>
    <row r="28" spans="1:3" x14ac:dyDescent="0.2">
      <c r="A28" s="19" t="s">
        <v>6</v>
      </c>
      <c r="B28" s="13" t="s">
        <v>180</v>
      </c>
      <c r="C28" s="25">
        <v>16.75</v>
      </c>
    </row>
    <row r="29" spans="1:3" x14ac:dyDescent="0.2">
      <c r="A29" s="19" t="s">
        <v>7</v>
      </c>
      <c r="B29" s="13" t="s">
        <v>181</v>
      </c>
      <c r="C29" s="25">
        <v>16.420000000000002</v>
      </c>
    </row>
    <row r="30" spans="1:3" x14ac:dyDescent="0.2">
      <c r="A30" s="19" t="s">
        <v>8</v>
      </c>
      <c r="B30" s="13" t="s">
        <v>182</v>
      </c>
      <c r="C30" s="25">
        <v>16.510000000000002</v>
      </c>
    </row>
    <row r="31" spans="1:3" x14ac:dyDescent="0.2">
      <c r="A31" s="19" t="s">
        <v>111</v>
      </c>
      <c r="B31" s="3" t="s">
        <v>177</v>
      </c>
      <c r="C31" s="19"/>
    </row>
    <row r="32" spans="1:3" x14ac:dyDescent="0.2">
      <c r="A32" s="39" t="s">
        <v>5</v>
      </c>
      <c r="B32" s="39" t="s">
        <v>204</v>
      </c>
      <c r="C32" s="39">
        <v>16.670000000000002</v>
      </c>
    </row>
    <row r="33" spans="1:3" x14ac:dyDescent="0.2">
      <c r="A33" s="39" t="s">
        <v>6</v>
      </c>
      <c r="B33" s="39" t="s">
        <v>205</v>
      </c>
      <c r="C33" s="39">
        <v>16.21</v>
      </c>
    </row>
    <row r="34" spans="1:3" x14ac:dyDescent="0.2">
      <c r="A34" s="39" t="s">
        <v>7</v>
      </c>
      <c r="B34" s="39" t="s">
        <v>206</v>
      </c>
      <c r="C34" s="39">
        <v>17</v>
      </c>
    </row>
    <row r="35" spans="1:3" x14ac:dyDescent="0.2">
      <c r="A35" s="39" t="s">
        <v>8</v>
      </c>
      <c r="B35" s="39" t="s">
        <v>207</v>
      </c>
      <c r="C35" s="39">
        <v>16.39</v>
      </c>
    </row>
    <row r="36" spans="1:3" x14ac:dyDescent="0.2">
      <c r="A36" s="43"/>
      <c r="B36" s="39" t="s">
        <v>177</v>
      </c>
      <c r="C36" s="43"/>
    </row>
    <row r="37" spans="1:3" x14ac:dyDescent="0.2">
      <c r="A37" s="19"/>
      <c r="B37" s="19"/>
      <c r="C37" s="19"/>
    </row>
    <row r="38" spans="1:3" x14ac:dyDescent="0.2">
      <c r="A38" s="19"/>
      <c r="B38" s="19"/>
      <c r="C38" s="19"/>
    </row>
    <row r="39" spans="1:3" x14ac:dyDescent="0.2">
      <c r="A39" s="19"/>
      <c r="B39" s="19"/>
      <c r="C39" s="19"/>
    </row>
    <row r="40" spans="1:3" x14ac:dyDescent="0.2">
      <c r="A40" s="19"/>
      <c r="B40" s="19"/>
      <c r="C40" s="19"/>
    </row>
    <row r="41" spans="1:3" x14ac:dyDescent="0.2">
      <c r="A41" s="19"/>
      <c r="B41" s="19"/>
      <c r="C41" s="19"/>
    </row>
    <row r="42" spans="1:3" x14ac:dyDescent="0.2">
      <c r="A42" s="19"/>
      <c r="B42" s="19"/>
      <c r="C42" s="19"/>
    </row>
    <row r="43" spans="1:3" x14ac:dyDescent="0.2">
      <c r="A43" s="19"/>
      <c r="B43" s="19"/>
      <c r="C43" s="19"/>
    </row>
    <row r="44" spans="1:3" x14ac:dyDescent="0.2">
      <c r="A44" s="19"/>
      <c r="B44" s="19"/>
      <c r="C44" s="19"/>
    </row>
    <row r="45" spans="1:3" x14ac:dyDescent="0.2">
      <c r="A45" s="19"/>
      <c r="B45" s="19"/>
      <c r="C45" s="19"/>
    </row>
    <row r="46" spans="1:3" x14ac:dyDescent="0.2">
      <c r="A46" s="19"/>
      <c r="B46" s="19"/>
      <c r="C46" s="19"/>
    </row>
    <row r="47" spans="1:3" x14ac:dyDescent="0.2">
      <c r="A47" s="19"/>
      <c r="B47" s="19"/>
      <c r="C47" s="19"/>
    </row>
    <row r="48" spans="1:3" x14ac:dyDescent="0.2">
      <c r="A48" s="19"/>
      <c r="B48" s="19"/>
      <c r="C48" s="19"/>
    </row>
    <row r="49" spans="1:3" x14ac:dyDescent="0.2">
      <c r="A49" s="19"/>
      <c r="B49" s="19"/>
      <c r="C49" s="19"/>
    </row>
    <row r="50" spans="1:3" x14ac:dyDescent="0.2">
      <c r="A50" s="19"/>
      <c r="B50" s="19"/>
      <c r="C50" s="19"/>
    </row>
    <row r="51" spans="1:3" x14ac:dyDescent="0.2">
      <c r="A51" s="19"/>
      <c r="B51" s="19"/>
      <c r="C51" s="19"/>
    </row>
    <row r="52" spans="1:3" x14ac:dyDescent="0.2">
      <c r="A52" s="19"/>
      <c r="B52" s="19"/>
      <c r="C52" s="19"/>
    </row>
    <row r="53" spans="1:3" x14ac:dyDescent="0.2">
      <c r="A53" s="19"/>
      <c r="B53" s="19"/>
      <c r="C53" s="19"/>
    </row>
    <row r="54" spans="1:3" x14ac:dyDescent="0.2">
      <c r="A54" s="19"/>
      <c r="B54" s="19"/>
      <c r="C54" s="19"/>
    </row>
    <row r="55" spans="1:3" x14ac:dyDescent="0.2">
      <c r="A55" s="19"/>
      <c r="B55" s="19"/>
      <c r="C55" s="19"/>
    </row>
    <row r="56" spans="1:3" x14ac:dyDescent="0.2">
      <c r="A56" s="19"/>
      <c r="B56" s="19"/>
      <c r="C56" s="19"/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31"/>
  <sheetViews>
    <sheetView topLeftCell="A304" zoomScale="118" zoomScaleNormal="118" workbookViewId="0">
      <selection activeCell="B300" sqref="B300"/>
    </sheetView>
  </sheetViews>
  <sheetFormatPr baseColWidth="10" defaultColWidth="11.1640625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2" t="s">
        <v>0</v>
      </c>
      <c r="O3" s="2" t="s">
        <v>1</v>
      </c>
      <c r="P3" s="2" t="s">
        <v>2</v>
      </c>
      <c r="Q3" s="2" t="s">
        <v>3</v>
      </c>
      <c r="R3" s="2" t="s">
        <v>4</v>
      </c>
      <c r="S3" s="2" t="s">
        <v>9</v>
      </c>
      <c r="T3" s="2" t="s">
        <v>10</v>
      </c>
      <c r="U3" s="5" t="s">
        <v>11</v>
      </c>
      <c r="V3" s="5" t="s">
        <v>13</v>
      </c>
    </row>
    <row r="4" spans="14:22" x14ac:dyDescent="0.2">
      <c r="N4" s="3" t="s">
        <v>33</v>
      </c>
      <c r="O4" s="3" t="s">
        <v>42</v>
      </c>
      <c r="P4" s="3" t="s">
        <v>43</v>
      </c>
      <c r="Q4" s="3" t="s">
        <v>44</v>
      </c>
      <c r="R4" s="3" t="s">
        <v>5</v>
      </c>
      <c r="S4" s="4">
        <v>15.76</v>
      </c>
      <c r="T4" s="3">
        <v>15</v>
      </c>
      <c r="U4" s="3">
        <v>15217.05</v>
      </c>
      <c r="V4" s="4">
        <f>(U4*40)/1000</f>
        <v>608.68200000000002</v>
      </c>
    </row>
    <row r="5" spans="14:22" x14ac:dyDescent="0.2">
      <c r="N5" s="3" t="s">
        <v>34</v>
      </c>
      <c r="O5" s="3" t="s">
        <v>42</v>
      </c>
      <c r="P5" s="10" t="s">
        <v>43</v>
      </c>
      <c r="Q5" s="3" t="s">
        <v>44</v>
      </c>
      <c r="R5" s="3" t="s">
        <v>6</v>
      </c>
      <c r="S5" s="4">
        <v>15.66</v>
      </c>
      <c r="T5" s="3">
        <v>16</v>
      </c>
      <c r="U5" s="3">
        <v>11607.8</v>
      </c>
      <c r="V5" s="4">
        <f t="shared" ref="V5:V7" si="0">(U5*40)/1000</f>
        <v>464.31200000000001</v>
      </c>
    </row>
    <row r="6" spans="14:22" x14ac:dyDescent="0.2">
      <c r="N6" s="3" t="s">
        <v>35</v>
      </c>
      <c r="O6" s="3" t="s">
        <v>42</v>
      </c>
      <c r="P6" s="10" t="s">
        <v>43</v>
      </c>
      <c r="Q6" s="3" t="s">
        <v>44</v>
      </c>
      <c r="R6" s="3" t="s">
        <v>7</v>
      </c>
      <c r="S6" s="4">
        <v>15.51</v>
      </c>
      <c r="T6" s="3">
        <v>15</v>
      </c>
      <c r="U6" s="3">
        <v>21102.55</v>
      </c>
      <c r="V6" s="4">
        <f t="shared" si="0"/>
        <v>844.10199999999998</v>
      </c>
    </row>
    <row r="7" spans="14:22" x14ac:dyDescent="0.2">
      <c r="N7" s="3" t="s">
        <v>36</v>
      </c>
      <c r="O7" s="3" t="s">
        <v>42</v>
      </c>
      <c r="P7" s="10" t="s">
        <v>43</v>
      </c>
      <c r="Q7" s="3" t="s">
        <v>44</v>
      </c>
      <c r="R7" s="3" t="s">
        <v>8</v>
      </c>
      <c r="S7" s="4">
        <v>15.45</v>
      </c>
      <c r="T7" s="3">
        <v>15</v>
      </c>
      <c r="U7" s="3">
        <v>21669.599999999999</v>
      </c>
      <c r="V7" s="4">
        <f t="shared" si="0"/>
        <v>866.78399999999999</v>
      </c>
    </row>
    <row r="8" spans="14:22" x14ac:dyDescent="0.2">
      <c r="N8" s="3" t="s">
        <v>89</v>
      </c>
      <c r="O8" s="3" t="s">
        <v>42</v>
      </c>
      <c r="P8" s="3" t="s">
        <v>43</v>
      </c>
      <c r="Q8" s="3" t="s">
        <v>69</v>
      </c>
      <c r="R8" s="3" t="s">
        <v>5</v>
      </c>
      <c r="S8" s="4">
        <v>16.510000000000002</v>
      </c>
      <c r="T8" s="3">
        <v>17</v>
      </c>
      <c r="U8" s="3">
        <v>9346.7999999999993</v>
      </c>
      <c r="V8" s="4">
        <f>(U8*40)/1000</f>
        <v>373.87200000000001</v>
      </c>
    </row>
    <row r="9" spans="14:22" x14ac:dyDescent="0.2">
      <c r="N9" s="3" t="s">
        <v>90</v>
      </c>
      <c r="O9" s="3" t="s">
        <v>42</v>
      </c>
      <c r="P9" s="10" t="s">
        <v>43</v>
      </c>
      <c r="Q9" s="3" t="s">
        <v>69</v>
      </c>
      <c r="R9" s="3" t="s">
        <v>6</v>
      </c>
      <c r="S9" s="4">
        <v>16.95</v>
      </c>
      <c r="T9" s="3">
        <v>17</v>
      </c>
      <c r="U9" s="3">
        <v>8048.7</v>
      </c>
      <c r="V9" s="4">
        <f t="shared" ref="V9:V27" si="1">(U9*40)/1000</f>
        <v>321.94799999999998</v>
      </c>
    </row>
    <row r="10" spans="14:22" x14ac:dyDescent="0.2">
      <c r="N10" s="3" t="s">
        <v>91</v>
      </c>
      <c r="O10" s="3" t="s">
        <v>42</v>
      </c>
      <c r="P10" s="10" t="s">
        <v>78</v>
      </c>
      <c r="Q10" s="3" t="s">
        <v>69</v>
      </c>
      <c r="R10" s="3" t="s">
        <v>7</v>
      </c>
      <c r="S10" s="4">
        <v>17.579999999999998</v>
      </c>
      <c r="T10" s="3">
        <v>18</v>
      </c>
      <c r="U10" s="3">
        <v>5842.9</v>
      </c>
      <c r="V10" s="4">
        <f t="shared" si="1"/>
        <v>233.71600000000001</v>
      </c>
    </row>
    <row r="11" spans="14:22" x14ac:dyDescent="0.2">
      <c r="N11" s="3" t="s">
        <v>92</v>
      </c>
      <c r="O11" s="3" t="s">
        <v>42</v>
      </c>
      <c r="P11" s="10" t="s">
        <v>78</v>
      </c>
      <c r="Q11" s="3" t="s">
        <v>69</v>
      </c>
      <c r="R11" s="3" t="s">
        <v>8</v>
      </c>
      <c r="S11" s="4">
        <v>17.46</v>
      </c>
      <c r="T11" s="3">
        <v>18</v>
      </c>
      <c r="U11" s="3">
        <v>1755.6</v>
      </c>
      <c r="V11" s="4">
        <f t="shared" si="1"/>
        <v>70.224000000000004</v>
      </c>
    </row>
    <row r="12" spans="14:22" x14ac:dyDescent="0.2">
      <c r="N12" s="3" t="s">
        <v>101</v>
      </c>
      <c r="O12" s="3" t="s">
        <v>42</v>
      </c>
      <c r="P12" s="10" t="s">
        <v>105</v>
      </c>
      <c r="Q12" s="3" t="s">
        <v>106</v>
      </c>
      <c r="R12" s="3" t="s">
        <v>5</v>
      </c>
      <c r="S12" s="4">
        <v>16.25</v>
      </c>
      <c r="T12" s="3">
        <v>17</v>
      </c>
      <c r="U12" s="3">
        <v>3684.69</v>
      </c>
      <c r="V12" s="4">
        <f t="shared" si="1"/>
        <v>147.38759999999999</v>
      </c>
    </row>
    <row r="13" spans="14:22" x14ac:dyDescent="0.2">
      <c r="N13" s="3" t="s">
        <v>102</v>
      </c>
      <c r="O13" s="3" t="s">
        <v>42</v>
      </c>
      <c r="P13" s="10" t="s">
        <v>105</v>
      </c>
      <c r="Q13" s="3" t="s">
        <v>106</v>
      </c>
      <c r="R13" s="3" t="s">
        <v>6</v>
      </c>
      <c r="S13" s="4">
        <v>16.260000000000002</v>
      </c>
      <c r="T13" s="3">
        <v>17</v>
      </c>
      <c r="U13" s="3">
        <v>3868.46</v>
      </c>
      <c r="V13" s="4">
        <f t="shared" si="1"/>
        <v>154.73839999999998</v>
      </c>
    </row>
    <row r="14" spans="14:22" x14ac:dyDescent="0.2">
      <c r="N14" s="3" t="s">
        <v>103</v>
      </c>
      <c r="O14" s="3" t="s">
        <v>42</v>
      </c>
      <c r="P14" s="10" t="s">
        <v>105</v>
      </c>
      <c r="Q14" s="3" t="s">
        <v>106</v>
      </c>
      <c r="R14" s="3" t="s">
        <v>7</v>
      </c>
      <c r="S14" s="4">
        <v>17.309999999999999</v>
      </c>
      <c r="T14" s="3">
        <v>17</v>
      </c>
      <c r="U14" s="3">
        <v>1984.42</v>
      </c>
      <c r="V14" s="4">
        <f t="shared" si="1"/>
        <v>79.376800000000003</v>
      </c>
    </row>
    <row r="15" spans="14:22" x14ac:dyDescent="0.2">
      <c r="N15" s="3" t="s">
        <v>104</v>
      </c>
      <c r="O15" s="3" t="s">
        <v>42</v>
      </c>
      <c r="P15" s="10" t="s">
        <v>105</v>
      </c>
      <c r="Q15" s="3" t="s">
        <v>106</v>
      </c>
      <c r="R15" s="3" t="s">
        <v>8</v>
      </c>
      <c r="S15" s="4">
        <v>16.95</v>
      </c>
      <c r="T15" s="3">
        <v>17</v>
      </c>
      <c r="U15" s="3">
        <v>1560.72</v>
      </c>
      <c r="V15" s="4">
        <f t="shared" si="1"/>
        <v>62.428800000000003</v>
      </c>
    </row>
    <row r="16" spans="14:22" x14ac:dyDescent="0.2">
      <c r="N16" s="13" t="s">
        <v>133</v>
      </c>
      <c r="O16" s="13" t="s">
        <v>42</v>
      </c>
      <c r="P16" s="31" t="s">
        <v>137</v>
      </c>
      <c r="Q16" s="13" t="s">
        <v>138</v>
      </c>
      <c r="R16" s="13" t="s">
        <v>5</v>
      </c>
      <c r="S16" s="25">
        <v>16.11</v>
      </c>
      <c r="T16" s="13">
        <v>16</v>
      </c>
      <c r="U16" s="13">
        <v>4208.1099999999997</v>
      </c>
      <c r="V16" s="4">
        <f t="shared" si="1"/>
        <v>168.3244</v>
      </c>
    </row>
    <row r="17" spans="14:23" x14ac:dyDescent="0.2">
      <c r="N17" s="13" t="s">
        <v>134</v>
      </c>
      <c r="O17" s="13" t="s">
        <v>42</v>
      </c>
      <c r="P17" s="31" t="s">
        <v>137</v>
      </c>
      <c r="Q17" s="13" t="s">
        <v>138</v>
      </c>
      <c r="R17" s="13" t="s">
        <v>6</v>
      </c>
      <c r="S17" s="25">
        <v>15.8</v>
      </c>
      <c r="T17" s="13">
        <v>16</v>
      </c>
      <c r="U17" s="13">
        <v>3968.77</v>
      </c>
      <c r="V17" s="4">
        <f t="shared" si="1"/>
        <v>158.7508</v>
      </c>
    </row>
    <row r="18" spans="14:23" x14ac:dyDescent="0.2">
      <c r="N18" s="13" t="s">
        <v>135</v>
      </c>
      <c r="O18" s="13" t="s">
        <v>42</v>
      </c>
      <c r="P18" s="31" t="s">
        <v>137</v>
      </c>
      <c r="Q18" s="13" t="s">
        <v>138</v>
      </c>
      <c r="R18" s="13" t="s">
        <v>7</v>
      </c>
      <c r="S18" s="25">
        <v>16.46</v>
      </c>
      <c r="T18" s="13">
        <v>16</v>
      </c>
      <c r="U18" s="13">
        <v>2638.25</v>
      </c>
      <c r="V18" s="4">
        <f t="shared" si="1"/>
        <v>105.53</v>
      </c>
    </row>
    <row r="19" spans="14:23" x14ac:dyDescent="0.2">
      <c r="N19" s="13" t="s">
        <v>136</v>
      </c>
      <c r="O19" s="13" t="s">
        <v>42</v>
      </c>
      <c r="P19" s="31" t="s">
        <v>137</v>
      </c>
      <c r="Q19" s="13" t="s">
        <v>138</v>
      </c>
      <c r="R19" s="13" t="s">
        <v>8</v>
      </c>
      <c r="S19" s="25">
        <v>15.82</v>
      </c>
      <c r="T19" s="13">
        <v>16</v>
      </c>
      <c r="U19" s="13">
        <v>4557.1400000000003</v>
      </c>
      <c r="V19" s="4">
        <f t="shared" si="1"/>
        <v>182.28560000000002</v>
      </c>
    </row>
    <row r="20" spans="14:23" x14ac:dyDescent="0.2">
      <c r="N20" s="13" t="s">
        <v>155</v>
      </c>
      <c r="O20" s="3" t="s">
        <v>42</v>
      </c>
      <c r="P20" s="3" t="s">
        <v>159</v>
      </c>
      <c r="Q20" s="3" t="s">
        <v>160</v>
      </c>
      <c r="R20" s="13" t="s">
        <v>5</v>
      </c>
      <c r="S20" s="3">
        <v>16.53</v>
      </c>
      <c r="T20" s="3">
        <v>16</v>
      </c>
      <c r="U20" s="3">
        <v>2708.48</v>
      </c>
      <c r="V20" s="4">
        <f t="shared" si="1"/>
        <v>108.33919999999999</v>
      </c>
    </row>
    <row r="21" spans="14:23" x14ac:dyDescent="0.2">
      <c r="N21" s="3" t="s">
        <v>156</v>
      </c>
      <c r="O21" s="3" t="s">
        <v>42</v>
      </c>
      <c r="P21" s="3" t="s">
        <v>159</v>
      </c>
      <c r="Q21" s="3" t="s">
        <v>160</v>
      </c>
      <c r="R21" s="13" t="s">
        <v>6</v>
      </c>
      <c r="S21" s="3">
        <v>16.3</v>
      </c>
      <c r="T21" s="3">
        <v>16</v>
      </c>
      <c r="U21" s="3">
        <v>2957.79</v>
      </c>
      <c r="V21" s="4">
        <f t="shared" si="1"/>
        <v>118.31160000000001</v>
      </c>
    </row>
    <row r="22" spans="14:23" x14ac:dyDescent="0.2">
      <c r="N22" s="3" t="s">
        <v>157</v>
      </c>
      <c r="O22" s="3" t="s">
        <v>42</v>
      </c>
      <c r="P22" s="3" t="s">
        <v>159</v>
      </c>
      <c r="Q22" s="3" t="s">
        <v>160</v>
      </c>
      <c r="R22" s="13" t="s">
        <v>7</v>
      </c>
      <c r="S22" s="3">
        <v>16.25</v>
      </c>
      <c r="T22" s="3">
        <v>16</v>
      </c>
      <c r="U22" s="3">
        <v>4241.93</v>
      </c>
      <c r="V22" s="4">
        <f t="shared" si="1"/>
        <v>169.6772</v>
      </c>
    </row>
    <row r="23" spans="14:23" x14ac:dyDescent="0.2">
      <c r="N23" s="3" t="s">
        <v>158</v>
      </c>
      <c r="O23" s="3" t="s">
        <v>42</v>
      </c>
      <c r="P23" s="3" t="s">
        <v>105</v>
      </c>
      <c r="Q23" s="3" t="s">
        <v>160</v>
      </c>
      <c r="R23" s="13" t="s">
        <v>8</v>
      </c>
      <c r="S23" s="3">
        <v>16.8</v>
      </c>
      <c r="T23" s="3">
        <v>16</v>
      </c>
      <c r="U23" s="3">
        <v>2778.77</v>
      </c>
      <c r="V23" s="4">
        <f t="shared" si="1"/>
        <v>111.1508</v>
      </c>
    </row>
    <row r="24" spans="14:23" x14ac:dyDescent="0.2">
      <c r="N24" s="3" t="s">
        <v>179</v>
      </c>
      <c r="O24" s="3" t="s">
        <v>42</v>
      </c>
      <c r="P24" s="3" t="s">
        <v>178</v>
      </c>
      <c r="Q24" s="3" t="s">
        <v>183</v>
      </c>
      <c r="R24" s="3" t="s">
        <v>5</v>
      </c>
      <c r="S24" s="3">
        <v>15.84</v>
      </c>
      <c r="T24" s="3">
        <v>16</v>
      </c>
      <c r="U24" s="3">
        <v>3954.88</v>
      </c>
      <c r="V24" s="4">
        <f t="shared" si="1"/>
        <v>158.1952</v>
      </c>
    </row>
    <row r="25" spans="14:23" x14ac:dyDescent="0.2">
      <c r="N25" s="3" t="s">
        <v>180</v>
      </c>
      <c r="O25" s="3" t="s">
        <v>42</v>
      </c>
      <c r="P25" s="3" t="s">
        <v>178</v>
      </c>
      <c r="Q25" s="3" t="s">
        <v>183</v>
      </c>
      <c r="R25" s="3" t="s">
        <v>6</v>
      </c>
      <c r="S25" s="3">
        <v>16.75</v>
      </c>
      <c r="T25" s="3">
        <v>17</v>
      </c>
      <c r="U25" s="3">
        <v>2107.08</v>
      </c>
      <c r="V25" s="4">
        <f t="shared" si="1"/>
        <v>84.283199999999994</v>
      </c>
    </row>
    <row r="26" spans="14:23" x14ac:dyDescent="0.2">
      <c r="N26" s="3" t="s">
        <v>181</v>
      </c>
      <c r="O26" s="3" t="s">
        <v>42</v>
      </c>
      <c r="P26" s="3" t="s">
        <v>178</v>
      </c>
      <c r="Q26" s="3" t="s">
        <v>183</v>
      </c>
      <c r="R26" s="3" t="s">
        <v>7</v>
      </c>
      <c r="S26" s="3">
        <v>16.420000000000002</v>
      </c>
      <c r="T26" s="3">
        <v>17</v>
      </c>
      <c r="U26" s="3">
        <v>3356.35</v>
      </c>
      <c r="V26" s="4">
        <f t="shared" si="1"/>
        <v>134.25399999999999</v>
      </c>
    </row>
    <row r="27" spans="14:23" x14ac:dyDescent="0.2">
      <c r="N27" s="3" t="s">
        <v>182</v>
      </c>
      <c r="O27" s="3" t="s">
        <v>42</v>
      </c>
      <c r="P27" s="3" t="s">
        <v>178</v>
      </c>
      <c r="Q27" s="3" t="s">
        <v>183</v>
      </c>
      <c r="R27" s="3" t="s">
        <v>8</v>
      </c>
      <c r="S27" s="3">
        <v>16.510000000000002</v>
      </c>
      <c r="T27" s="3">
        <v>17</v>
      </c>
      <c r="U27" s="3">
        <v>3307.12</v>
      </c>
      <c r="V27" s="4">
        <f t="shared" si="1"/>
        <v>132.28479999999999</v>
      </c>
    </row>
    <row r="28" spans="14:23" x14ac:dyDescent="0.2">
      <c r="N28" s="39" t="s">
        <v>204</v>
      </c>
      <c r="O28" s="39" t="s">
        <v>42</v>
      </c>
      <c r="P28" s="39" t="s">
        <v>208</v>
      </c>
      <c r="Q28" s="39" t="s">
        <v>209</v>
      </c>
      <c r="R28" s="39" t="s">
        <v>5</v>
      </c>
      <c r="S28" s="39">
        <v>16.670000000000002</v>
      </c>
      <c r="T28" s="39">
        <v>17</v>
      </c>
      <c r="U28" s="39">
        <v>2303.86</v>
      </c>
      <c r="V28" s="40">
        <v>368.61760000000004</v>
      </c>
      <c r="W28" s="38"/>
    </row>
    <row r="29" spans="14:23" x14ac:dyDescent="0.2">
      <c r="N29" s="39" t="s">
        <v>205</v>
      </c>
      <c r="O29" s="39" t="s">
        <v>42</v>
      </c>
      <c r="P29" s="39" t="s">
        <v>208</v>
      </c>
      <c r="Q29" s="39" t="s">
        <v>209</v>
      </c>
      <c r="R29" s="39" t="s">
        <v>6</v>
      </c>
      <c r="S29" s="39">
        <v>16.21</v>
      </c>
      <c r="T29" s="39">
        <v>17</v>
      </c>
      <c r="U29" s="39">
        <v>2425.5100000000002</v>
      </c>
      <c r="V29" s="40">
        <v>388.08160000000004</v>
      </c>
      <c r="W29" s="38"/>
    </row>
    <row r="30" spans="14:23" x14ac:dyDescent="0.2">
      <c r="N30" s="39" t="s">
        <v>206</v>
      </c>
      <c r="O30" s="39" t="s">
        <v>42</v>
      </c>
      <c r="P30" s="39" t="s">
        <v>208</v>
      </c>
      <c r="Q30" s="39" t="s">
        <v>209</v>
      </c>
      <c r="R30" s="39" t="s">
        <v>7</v>
      </c>
      <c r="S30" s="39">
        <v>17</v>
      </c>
      <c r="T30" s="39">
        <v>17</v>
      </c>
      <c r="U30" s="39">
        <v>3217.66</v>
      </c>
      <c r="V30" s="40">
        <v>514.82560000000001</v>
      </c>
      <c r="W30" s="38"/>
    </row>
    <row r="31" spans="14:23" x14ac:dyDescent="0.2">
      <c r="N31" s="39" t="s">
        <v>207</v>
      </c>
      <c r="O31" s="39" t="s">
        <v>42</v>
      </c>
      <c r="P31" s="39" t="s">
        <v>208</v>
      </c>
      <c r="Q31" s="39" t="s">
        <v>209</v>
      </c>
      <c r="R31" s="39" t="s">
        <v>8</v>
      </c>
      <c r="S31" s="39">
        <v>16.39</v>
      </c>
      <c r="T31" s="39">
        <v>17</v>
      </c>
      <c r="U31" s="39">
        <v>3995.06</v>
      </c>
      <c r="V31" s="40">
        <v>639.20960000000002</v>
      </c>
      <c r="W31" s="3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K35:R291"/>
  <sheetViews>
    <sheetView topLeftCell="A276" zoomScale="57" zoomScaleNormal="57" workbookViewId="0">
      <selection activeCell="U350" sqref="U350"/>
    </sheetView>
  </sheetViews>
  <sheetFormatPr baseColWidth="10" defaultColWidth="11.1640625" defaultRowHeight="16" x14ac:dyDescent="0.2"/>
  <sheetData>
    <row r="35" spans="16:18" x14ac:dyDescent="0.2">
      <c r="P35" s="3" t="s">
        <v>33</v>
      </c>
      <c r="Q35" t="s">
        <v>37</v>
      </c>
      <c r="R35" t="s">
        <v>41</v>
      </c>
    </row>
    <row r="36" spans="16:18" x14ac:dyDescent="0.2">
      <c r="P36" s="3" t="s">
        <v>34</v>
      </c>
      <c r="Q36" t="s">
        <v>38</v>
      </c>
    </row>
    <row r="37" spans="16:18" x14ac:dyDescent="0.2">
      <c r="P37" s="3" t="s">
        <v>35</v>
      </c>
      <c r="Q37" t="s">
        <v>39</v>
      </c>
    </row>
    <row r="38" spans="16:18" x14ac:dyDescent="0.2">
      <c r="P38" s="3" t="s">
        <v>36</v>
      </c>
      <c r="Q38" t="s">
        <v>40</v>
      </c>
    </row>
    <row r="74" spans="16:18" x14ac:dyDescent="0.2">
      <c r="P74" t="s">
        <v>87</v>
      </c>
    </row>
    <row r="76" spans="16:18" x14ac:dyDescent="0.2">
      <c r="P76" s="3" t="s">
        <v>89</v>
      </c>
      <c r="Q76" t="s">
        <v>37</v>
      </c>
      <c r="R76" t="s">
        <v>41</v>
      </c>
    </row>
    <row r="77" spans="16:18" x14ac:dyDescent="0.2">
      <c r="P77" s="3" t="s">
        <v>90</v>
      </c>
      <c r="Q77" t="s">
        <v>38</v>
      </c>
    </row>
    <row r="78" spans="16:18" x14ac:dyDescent="0.2">
      <c r="P78" s="3" t="s">
        <v>91</v>
      </c>
      <c r="Q78" t="s">
        <v>39</v>
      </c>
    </row>
    <row r="79" spans="16:18" x14ac:dyDescent="0.2">
      <c r="P79" s="3" t="s">
        <v>92</v>
      </c>
      <c r="Q79" t="s">
        <v>40</v>
      </c>
    </row>
    <row r="134" spans="14:16" x14ac:dyDescent="0.2">
      <c r="N134" s="3" t="s">
        <v>107</v>
      </c>
      <c r="O134" t="s">
        <v>112</v>
      </c>
      <c r="P134" t="s">
        <v>132</v>
      </c>
    </row>
    <row r="135" spans="14:16" x14ac:dyDescent="0.2">
      <c r="N135" s="3" t="s">
        <v>108</v>
      </c>
      <c r="O135" t="s">
        <v>113</v>
      </c>
    </row>
    <row r="136" spans="14:16" x14ac:dyDescent="0.2">
      <c r="N136" s="3" t="s">
        <v>109</v>
      </c>
      <c r="O136" t="s">
        <v>114</v>
      </c>
    </row>
    <row r="137" spans="14:16" x14ac:dyDescent="0.2">
      <c r="N137" s="3" t="s">
        <v>110</v>
      </c>
      <c r="O137" t="s">
        <v>115</v>
      </c>
    </row>
    <row r="288" spans="11:13" x14ac:dyDescent="0.2">
      <c r="K288" s="3" t="s">
        <v>184</v>
      </c>
      <c r="L288" t="s">
        <v>37</v>
      </c>
      <c r="M288" t="s">
        <v>41</v>
      </c>
    </row>
    <row r="289" spans="11:12" x14ac:dyDescent="0.2">
      <c r="K289" s="3" t="s">
        <v>185</v>
      </c>
      <c r="L289" t="s">
        <v>38</v>
      </c>
    </row>
    <row r="290" spans="11:12" x14ac:dyDescent="0.2">
      <c r="K290" s="3" t="s">
        <v>186</v>
      </c>
      <c r="L290" t="s">
        <v>39</v>
      </c>
    </row>
    <row r="291" spans="11:12" x14ac:dyDescent="0.2">
      <c r="K291" s="3" t="s">
        <v>187</v>
      </c>
      <c r="L291" t="s">
        <v>40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CE871-5774-704A-95DF-FB32EA34E91E}">
  <dimension ref="A1:I9"/>
  <sheetViews>
    <sheetView workbookViewId="0">
      <selection activeCell="I19" sqref="I19"/>
    </sheetView>
  </sheetViews>
  <sheetFormatPr baseColWidth="10" defaultColWidth="11.1640625" defaultRowHeight="16" x14ac:dyDescent="0.2"/>
  <sheetData>
    <row r="1" spans="1:9" ht="170" x14ac:dyDescent="0.2">
      <c r="A1" s="17" t="s">
        <v>24</v>
      </c>
      <c r="B1" s="17" t="s">
        <v>94</v>
      </c>
      <c r="C1" s="21" t="s">
        <v>23</v>
      </c>
      <c r="D1" s="18" t="s">
        <v>93</v>
      </c>
      <c r="E1" s="17" t="s">
        <v>95</v>
      </c>
      <c r="F1" s="23" t="s">
        <v>96</v>
      </c>
      <c r="G1" s="23" t="s">
        <v>99</v>
      </c>
      <c r="H1" s="23" t="s">
        <v>97</v>
      </c>
      <c r="I1" s="23" t="s">
        <v>98</v>
      </c>
    </row>
    <row r="2" spans="1:9" x14ac:dyDescent="0.2">
      <c r="A2" s="19">
        <v>26993</v>
      </c>
      <c r="B2" s="19">
        <f>A2/1000</f>
        <v>26.992999999999999</v>
      </c>
      <c r="C2" s="3">
        <v>411</v>
      </c>
      <c r="D2" s="20">
        <f>(B2/(660*C2))*(10^6)</f>
        <v>99.509695495096949</v>
      </c>
      <c r="E2" s="22"/>
      <c r="F2" s="22"/>
      <c r="G2" s="24">
        <f>D2/2</f>
        <v>49.754847747548475</v>
      </c>
      <c r="H2" s="24">
        <f>(10*5)/G2</f>
        <v>1.0049272033490164</v>
      </c>
      <c r="I2" s="24">
        <f>5-H2</f>
        <v>3.9950727966509838</v>
      </c>
    </row>
    <row r="3" spans="1:9" x14ac:dyDescent="0.2">
      <c r="A3" s="19">
        <v>6190.45</v>
      </c>
      <c r="B3" s="19">
        <f t="shared" ref="B3:B9" si="0">A3/1000</f>
        <v>6.1904500000000002</v>
      </c>
      <c r="C3" s="3">
        <v>443</v>
      </c>
      <c r="D3" s="20">
        <f t="shared" ref="D3:D9" si="1">(B3/(660*C3))*(10^6)</f>
        <v>21.172617826116699</v>
      </c>
      <c r="E3" s="22">
        <f t="shared" ref="E3:E9" si="2">(10*5)/D3</f>
        <v>2.3615407603647554</v>
      </c>
      <c r="F3" s="22">
        <f t="shared" ref="F3:F9" si="3">5-E3</f>
        <v>2.6384592396352446</v>
      </c>
      <c r="G3" s="24"/>
      <c r="H3" s="24"/>
      <c r="I3" s="24"/>
    </row>
    <row r="4" spans="1:9" x14ac:dyDescent="0.2">
      <c r="A4" s="19">
        <v>5054.8500000000004</v>
      </c>
      <c r="B4" s="19">
        <f t="shared" si="0"/>
        <v>5.0548500000000001</v>
      </c>
      <c r="C4" s="3">
        <v>440</v>
      </c>
      <c r="D4" s="20">
        <f t="shared" si="1"/>
        <v>17.406508264462811</v>
      </c>
      <c r="E4" s="22">
        <f t="shared" si="2"/>
        <v>2.8724887978871774</v>
      </c>
      <c r="F4" s="22">
        <f t="shared" si="3"/>
        <v>2.1275112021128226</v>
      </c>
      <c r="G4" s="24"/>
      <c r="H4" s="24"/>
      <c r="I4" s="24"/>
    </row>
    <row r="5" spans="1:9" x14ac:dyDescent="0.2">
      <c r="A5" s="19">
        <v>11104.75</v>
      </c>
      <c r="B5" s="19">
        <f t="shared" si="0"/>
        <v>11.104749999999999</v>
      </c>
      <c r="C5" s="3">
        <v>409</v>
      </c>
      <c r="D5" s="20">
        <f t="shared" si="1"/>
        <v>41.137845447136392</v>
      </c>
      <c r="E5" s="22">
        <f t="shared" si="2"/>
        <v>1.215425831288413</v>
      </c>
      <c r="F5" s="22">
        <f t="shared" si="3"/>
        <v>3.784574168711587</v>
      </c>
      <c r="G5" s="24"/>
      <c r="H5" s="24"/>
      <c r="I5" s="24"/>
    </row>
    <row r="6" spans="1:9" x14ac:dyDescent="0.2">
      <c r="A6" s="19">
        <v>17924.25</v>
      </c>
      <c r="B6" s="19">
        <f t="shared" si="0"/>
        <v>17.924250000000001</v>
      </c>
      <c r="C6" s="3">
        <v>418</v>
      </c>
      <c r="D6" s="20">
        <f t="shared" si="1"/>
        <v>64.971183123097006</v>
      </c>
      <c r="E6" s="22"/>
      <c r="F6" s="22"/>
      <c r="G6" s="24">
        <f t="shared" ref="G6:G8" si="4">D6/2</f>
        <v>32.485591561548503</v>
      </c>
      <c r="H6" s="24">
        <f t="shared" ref="H6:H8" si="5">(10*5)/G6</f>
        <v>1.5391438972341938</v>
      </c>
      <c r="I6" s="24">
        <f t="shared" ref="I6:I8" si="6">5-H6</f>
        <v>3.4608561027658062</v>
      </c>
    </row>
    <row r="7" spans="1:9" x14ac:dyDescent="0.2">
      <c r="A7" s="19">
        <v>13872.3</v>
      </c>
      <c r="B7" s="19">
        <f t="shared" si="0"/>
        <v>13.872299999999999</v>
      </c>
      <c r="C7" s="3">
        <v>418</v>
      </c>
      <c r="D7" s="20">
        <f t="shared" si="1"/>
        <v>50.283819051761633</v>
      </c>
      <c r="E7" s="22"/>
      <c r="F7" s="22"/>
      <c r="G7" s="24">
        <f t="shared" si="4"/>
        <v>25.141909525880816</v>
      </c>
      <c r="H7" s="24">
        <f t="shared" si="5"/>
        <v>1.9887113167967823</v>
      </c>
      <c r="I7" s="24">
        <f t="shared" si="6"/>
        <v>3.011288683203218</v>
      </c>
    </row>
    <row r="8" spans="1:9" x14ac:dyDescent="0.2">
      <c r="A8" s="19">
        <v>14259.1</v>
      </c>
      <c r="B8" s="19">
        <f t="shared" si="0"/>
        <v>14.2591</v>
      </c>
      <c r="C8" s="3">
        <v>406</v>
      </c>
      <c r="D8" s="20">
        <f t="shared" si="1"/>
        <v>53.21353933422899</v>
      </c>
      <c r="E8" s="22"/>
      <c r="F8" s="22"/>
      <c r="G8" s="24">
        <f t="shared" si="4"/>
        <v>26.606769667114495</v>
      </c>
      <c r="H8" s="24">
        <f t="shared" si="5"/>
        <v>1.8792209887019518</v>
      </c>
      <c r="I8" s="24">
        <f t="shared" si="6"/>
        <v>3.1207790112980485</v>
      </c>
    </row>
    <row r="9" spans="1:9" x14ac:dyDescent="0.2">
      <c r="A9" s="19">
        <v>8571.2999999999993</v>
      </c>
      <c r="B9" s="19">
        <f t="shared" si="0"/>
        <v>8.571299999999999</v>
      </c>
      <c r="C9" s="3">
        <v>438</v>
      </c>
      <c r="D9" s="20">
        <f t="shared" si="1"/>
        <v>29.650269821502693</v>
      </c>
      <c r="E9" s="22">
        <f t="shared" si="2"/>
        <v>1.6863252948794234</v>
      </c>
      <c r="F9" s="22">
        <f t="shared" si="3"/>
        <v>3.3136747051205768</v>
      </c>
      <c r="G9" s="24"/>
      <c r="H9" s="24"/>
      <c r="I9" s="24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1</vt:i4>
      </vt:variant>
    </vt:vector>
  </HeadingPairs>
  <TitlesOfParts>
    <vt:vector size="7" baseType="lpstr">
      <vt:lpstr>Summary</vt:lpstr>
      <vt:lpstr>Sheet1</vt:lpstr>
      <vt:lpstr>qPCR</vt:lpstr>
      <vt:lpstr>cDNA Agilent</vt:lpstr>
      <vt:lpstr>Lib Agilent</vt:lpstr>
      <vt:lpstr>MiSeq</vt:lpstr>
      <vt:lpstr>MiSeq!Print_Area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Stephanie Page</cp:lastModifiedBy>
  <cp:lastPrinted>2021-11-03T13:38:35Z</cp:lastPrinted>
  <dcterms:created xsi:type="dcterms:W3CDTF">2020-07-21T18:20:54Z</dcterms:created>
  <dcterms:modified xsi:type="dcterms:W3CDTF">2022-09-28T17:16:33Z</dcterms:modified>
</cp:coreProperties>
</file>